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49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7" l="1"/>
  <c r="D7" l="1"/>
  <c r="E7" s="1"/>
  <c r="D22"/>
  <c r="D50"/>
  <c r="D38"/>
  <c r="D13"/>
  <c r="D30"/>
  <c r="D27"/>
  <c r="M9"/>
  <c r="D28"/>
  <c r="D46"/>
  <c r="D54"/>
  <c r="D35"/>
  <c r="D32"/>
  <c r="D12"/>
  <c r="D25"/>
  <c r="D41"/>
  <c r="D21"/>
  <c r="D53"/>
  <c r="D39"/>
  <c r="D14"/>
  <c r="D43"/>
  <c r="D33"/>
  <c r="D16"/>
  <c r="N8"/>
  <c r="D45"/>
  <c r="D18"/>
  <c r="D42"/>
  <c r="N9"/>
  <c r="D37"/>
  <c r="D24"/>
  <c r="D15"/>
  <c r="D55"/>
  <c r="D20"/>
  <c r="D34"/>
  <c r="D52"/>
  <c r="D23"/>
  <c r="D19"/>
  <c r="D51"/>
  <c r="D40"/>
  <c r="D31"/>
  <c r="D44"/>
  <c r="D29"/>
  <c r="D49"/>
  <c r="D47"/>
  <c r="Q3"/>
  <c r="D48"/>
  <c r="M8"/>
  <c r="D26"/>
  <c r="D36"/>
  <c r="D17"/>
  <c r="M10" l="1"/>
  <c r="N10"/>
  <c r="N11" l="1"/>
  <c r="M11"/>
  <c r="M12" l="1"/>
  <c r="N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N23" l="1"/>
  <c r="M23"/>
  <c r="N24" l="1"/>
  <c r="M24"/>
  <c r="N25" l="1"/>
  <c r="M25"/>
  <c r="N26" l="1"/>
  <c r="M26"/>
  <c r="M27" l="1"/>
  <c r="N27"/>
  <c r="N28" l="1"/>
  <c r="M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<sst xmlns="http://schemas.openxmlformats.org/spreadsheetml/2006/main" count="107" uniqueCount="67">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</sst>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1344.3387894522421</c:v>
                </c:pt>
                <c:pt idx="1">
                  <c:v>1241.8307599633097</c:v>
                </c:pt>
                <c:pt idx="2">
                  <c:v>553.70000000000005</c:v>
                </c:pt>
                <c:pt idx="3">
                  <c:v>261.40981679543</c:v>
                </c:pt>
                <c:pt idx="4">
                  <c:v>236.97640514658539</c:v>
                </c:pt>
                <c:pt idx="5">
                  <c:v>840.74324538734265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1344.3387894522421</v>
          </cell>
        </row>
      </sheetData>
      <sheetData sheetId="1">
        <row r="4">
          <cell r="J4">
            <v>1241.8307599633097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2.6149270847636537</v>
          </cell>
        </row>
      </sheetData>
      <sheetData sheetId="4">
        <row r="47">
          <cell r="M47">
            <v>111.75</v>
          </cell>
          <cell r="O47">
            <v>2.0496870700148904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3.3346026285998303</v>
          </cell>
        </row>
      </sheetData>
      <sheetData sheetId="8">
        <row r="4">
          <cell r="J4">
            <v>45.623161365957792</v>
          </cell>
        </row>
      </sheetData>
      <sheetData sheetId="9">
        <row r="4">
          <cell r="J4">
            <v>11.450372926045292</v>
          </cell>
        </row>
      </sheetData>
      <sheetData sheetId="10">
        <row r="4">
          <cell r="J4">
            <v>24.225936332590397</v>
          </cell>
        </row>
      </sheetData>
      <sheetData sheetId="11">
        <row r="4">
          <cell r="J4">
            <v>13.939218317636048</v>
          </cell>
        </row>
      </sheetData>
      <sheetData sheetId="12">
        <row r="4">
          <cell r="J4">
            <v>55.493758297402671</v>
          </cell>
        </row>
      </sheetData>
      <sheetData sheetId="13">
        <row r="4">
          <cell r="J4">
            <v>3.6008296362407806</v>
          </cell>
        </row>
      </sheetData>
      <sheetData sheetId="14">
        <row r="4">
          <cell r="J4">
            <v>236.97640514658539</v>
          </cell>
        </row>
      </sheetData>
      <sheetData sheetId="15">
        <row r="4">
          <cell r="J4">
            <v>5.6165311388575221</v>
          </cell>
        </row>
      </sheetData>
      <sheetData sheetId="16">
        <row r="4">
          <cell r="J4">
            <v>37.220115278855211</v>
          </cell>
        </row>
      </sheetData>
      <sheetData sheetId="17">
        <row r="4">
          <cell r="J4">
            <v>5.0893308438200462</v>
          </cell>
        </row>
      </sheetData>
      <sheetData sheetId="18">
        <row r="4">
          <cell r="J4">
            <v>5.1446248577849225</v>
          </cell>
        </row>
      </sheetData>
      <sheetData sheetId="19">
        <row r="4">
          <cell r="J4">
            <v>14.648750556559051</v>
          </cell>
        </row>
      </sheetData>
      <sheetData sheetId="20">
        <row r="4">
          <cell r="J4">
            <v>2.7690670603264493</v>
          </cell>
        </row>
      </sheetData>
      <sheetData sheetId="21">
        <row r="4">
          <cell r="J4">
            <v>14.011263838508874</v>
          </cell>
        </row>
      </sheetData>
      <sheetData sheetId="22">
        <row r="4">
          <cell r="J4">
            <v>9.5984147444263002</v>
          </cell>
        </row>
      </sheetData>
      <sheetData sheetId="23">
        <row r="4">
          <cell r="J4">
            <v>12.328341909377547</v>
          </cell>
        </row>
      </sheetData>
      <sheetData sheetId="24">
        <row r="4">
          <cell r="J4">
            <v>3.6230988419538286</v>
          </cell>
        </row>
      </sheetData>
      <sheetData sheetId="25">
        <row r="4">
          <cell r="J4">
            <v>18.571553669979576</v>
          </cell>
        </row>
      </sheetData>
      <sheetData sheetId="26">
        <row r="4">
          <cell r="J4">
            <v>58.415535851280879</v>
          </cell>
        </row>
      </sheetData>
      <sheetData sheetId="27">
        <row r="4">
          <cell r="J4">
            <v>1.7915501403913439</v>
          </cell>
        </row>
      </sheetData>
      <sheetData sheetId="28">
        <row r="4">
          <cell r="J4">
            <v>41.72742374122199</v>
          </cell>
        </row>
      </sheetData>
      <sheetData sheetId="29">
        <row r="4">
          <cell r="J4">
            <v>38.343138326663507</v>
          </cell>
        </row>
      </sheetData>
      <sheetData sheetId="30">
        <row r="4">
          <cell r="J4">
            <v>2.6276702455055743</v>
          </cell>
        </row>
      </sheetData>
      <sheetData sheetId="31">
        <row r="4">
          <cell r="J4">
            <v>4.6584483340842118</v>
          </cell>
        </row>
      </sheetData>
      <sheetData sheetId="32">
        <row r="4">
          <cell r="J4">
            <v>2.9092368642726689</v>
          </cell>
        </row>
      </sheetData>
      <sheetData sheetId="33">
        <row r="4">
          <cell r="J4">
            <v>261.40981679543</v>
          </cell>
        </row>
      </sheetData>
      <sheetData sheetId="34">
        <row r="4">
          <cell r="J4">
            <v>0.98198561931344097</v>
          </cell>
        </row>
      </sheetData>
      <sheetData sheetId="35">
        <row r="4">
          <cell r="J4">
            <v>13.735819602676553</v>
          </cell>
        </row>
      </sheetData>
      <sheetData sheetId="36">
        <row r="4">
          <cell r="J4">
            <v>19.537533685718856</v>
          </cell>
        </row>
      </sheetData>
      <sheetData sheetId="37">
        <row r="4">
          <cell r="J4">
            <v>11.192614703846901</v>
          </cell>
        </row>
      </sheetData>
      <sheetData sheetId="38">
        <row r="4">
          <cell r="J4">
            <v>10.301908272666241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23" sqref="N2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10.84+5.53</f>
        <v>16.37</v>
      </c>
      <c r="J2" t="s">
        <v>6</v>
      </c>
      <c r="K2" s="9">
        <f>13.17+37.53</f>
        <v>50.7</v>
      </c>
      <c r="M2" t="s">
        <v>59</v>
      </c>
      <c r="N2" s="9">
        <f>597.2-43.5</f>
        <v>553.70000000000005</v>
      </c>
      <c r="P2" t="s">
        <v>8</v>
      </c>
      <c r="Q2" s="10">
        <f>N2+K2+H2</f>
        <v>620.7700000000001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0.13859569910134567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4478.9990167449059</v>
      </c>
      <c r="D7" s="20">
        <f>(C7*[1]Feuil1!$K$2-C4)/C4</f>
        <v>0.57127567665299328</v>
      </c>
      <c r="E7" s="31">
        <f>C7-C7/(1+D7)</f>
        <v>1628.4495661954552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1344.3387894522421</v>
      </c>
    </row>
    <row r="9" spans="2:20">
      <c r="M9" s="17" t="str">
        <f>IF(C13&gt;C7*Params!F8,B13,"Others")</f>
        <v>BTC</v>
      </c>
      <c r="N9" s="18">
        <f>IF(C13&gt;C7*0.1,C13,C7)</f>
        <v>1241.8307599633097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553.70000000000005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261.40981679543</v>
      </c>
    </row>
    <row r="12" spans="2:20">
      <c r="B12" s="7" t="s">
        <v>19</v>
      </c>
      <c r="C12" s="1">
        <f>[2]ETH!J4</f>
        <v>1344.3387894522421</v>
      </c>
      <c r="D12" s="20">
        <f>C12/$C$7</f>
        <v>0.30014268465484834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236.97640514658539</v>
      </c>
    </row>
    <row r="13" spans="2:20">
      <c r="B13" s="7" t="s">
        <v>4</v>
      </c>
      <c r="C13" s="1">
        <f>[2]BTC!J4</f>
        <v>1241.8307599633097</v>
      </c>
      <c r="D13" s="20">
        <f t="shared" ref="D13:D55" si="0">C13/$C$7</f>
        <v>0.27725631448470489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840.74324538734265</v>
      </c>
      <c r="Q13" s="23"/>
    </row>
    <row r="14" spans="2:20">
      <c r="B14" s="7" t="s">
        <v>59</v>
      </c>
      <c r="C14" s="1">
        <f>$N$2</f>
        <v>553.70000000000005</v>
      </c>
      <c r="D14" s="20">
        <f t="shared" si="0"/>
        <v>0.12362137118806497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261.40981679543</v>
      </c>
      <c r="D15" s="20">
        <f t="shared" si="0"/>
        <v>5.8363445898992075E-2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236.97640514658539</v>
      </c>
      <c r="D16" s="20">
        <f t="shared" si="0"/>
        <v>5.2908340515512554E-2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2.494977104978555E-2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2.0093775342109169E-2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1.3965173862765872E-2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58.415535851280879</v>
      </c>
      <c r="D20" s="20">
        <f t="shared" si="0"/>
        <v>1.304209615427291E-2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55.493758297402671</v>
      </c>
      <c r="D21" s="20">
        <f t="shared" si="0"/>
        <v>1.2389767912414621E-2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1.1319493442721498E-2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45.623161365957792</v>
      </c>
      <c r="D23" s="20">
        <f t="shared" si="0"/>
        <v>1.018601727649278E-2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41.72742374122199</v>
      </c>
      <c r="D24" s="20">
        <f t="shared" si="0"/>
        <v>9.3162386473456347E-3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38.343138326663507</v>
      </c>
      <c r="D25" s="20">
        <f t="shared" si="0"/>
        <v>8.560648971637691E-3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37.220115278855211</v>
      </c>
      <c r="D26" s="20">
        <f t="shared" si="0"/>
        <v>8.3099181624524624E-3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24.225936332590397</v>
      </c>
      <c r="D27" s="20">
        <f t="shared" si="0"/>
        <v>5.4087835791034617E-3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19.537533685718856</v>
      </c>
      <c r="D28" s="20">
        <f t="shared" si="0"/>
        <v>4.3620312513302758E-3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18.571553669979576</v>
      </c>
      <c r="D29" s="20">
        <f t="shared" si="0"/>
        <v>4.1463625244276955E-3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16.37</v>
      </c>
      <c r="D30" s="20">
        <f t="shared" si="0"/>
        <v>3.6548344705591902E-3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14.648750556559051</v>
      </c>
      <c r="D31" s="20">
        <f t="shared" si="0"/>
        <v>3.2705411414010468E-3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13.939218317636048</v>
      </c>
      <c r="D32" s="20">
        <f t="shared" si="0"/>
        <v>3.1121280146576853E-3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14.011263838508874</v>
      </c>
      <c r="D33" s="20">
        <f t="shared" si="0"/>
        <v>3.1282131981112829E-3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13.735819602676553</v>
      </c>
      <c r="D34" s="20">
        <f t="shared" si="0"/>
        <v>3.0667163692880209E-3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12.328341909377547</v>
      </c>
      <c r="D35" s="20">
        <f t="shared" si="0"/>
        <v>2.7524770296415736E-3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11.450372926045292</v>
      </c>
      <c r="D36" s="20">
        <f t="shared" si="0"/>
        <v>2.5564580128813697E-3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11.192614703846901</v>
      </c>
      <c r="D37" s="20">
        <f t="shared" si="0"/>
        <v>2.498909837220971E-3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10.301908272666241</v>
      </c>
      <c r="D38" s="20">
        <f t="shared" si="0"/>
        <v>2.3000470047330151E-3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2.3442737899127364E-3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9.5984147444263002</v>
      </c>
      <c r="D40" s="20">
        <f t="shared" si="0"/>
        <v>2.142982105721003E-3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5.6165311388575221</v>
      </c>
      <c r="D41" s="20">
        <f t="shared" si="0"/>
        <v>1.25397016562404E-3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5.1446248577849225</v>
      </c>
      <c r="D42" s="20">
        <f t="shared" si="0"/>
        <v>1.1486104012417839E-3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5.0893308438200462</v>
      </c>
      <c r="D43" s="20">
        <f t="shared" si="0"/>
        <v>1.1362652290820765E-3</v>
      </c>
    </row>
    <row r="44" spans="2:14">
      <c r="B44" s="22" t="s">
        <v>56</v>
      </c>
      <c r="C44" s="9">
        <f>[2]SHIB!$J$4</f>
        <v>4.6584483340842118</v>
      </c>
      <c r="D44" s="20">
        <f t="shared" si="0"/>
        <v>1.0400646029767875E-3</v>
      </c>
    </row>
    <row r="45" spans="2:14">
      <c r="B45" s="22" t="s">
        <v>23</v>
      </c>
      <c r="C45" s="9">
        <f>[2]LUNA!J4</f>
        <v>3.6230988419538286</v>
      </c>
      <c r="D45" s="20">
        <f t="shared" si="0"/>
        <v>8.0890815747195692E-4</v>
      </c>
    </row>
    <row r="46" spans="2:14">
      <c r="B46" s="22" t="s">
        <v>36</v>
      </c>
      <c r="C46" s="9">
        <f>[2]AMP!$J$4</f>
        <v>3.6008296362407806</v>
      </c>
      <c r="D46" s="20">
        <f t="shared" si="0"/>
        <v>8.0393624173145473E-4</v>
      </c>
    </row>
    <row r="47" spans="2:14">
      <c r="B47" s="22" t="s">
        <v>64</v>
      </c>
      <c r="C47" s="10">
        <f>[2]ACE!$J$4</f>
        <v>3.3346026285998303</v>
      </c>
      <c r="D47" s="20">
        <f t="shared" si="0"/>
        <v>7.4449728971435212E-4</v>
      </c>
    </row>
    <row r="48" spans="2:14">
      <c r="B48" s="22" t="s">
        <v>40</v>
      </c>
      <c r="C48" s="9">
        <f>[2]SHPING!$J$4</f>
        <v>2.9092368642726689</v>
      </c>
      <c r="D48" s="20">
        <f t="shared" si="0"/>
        <v>6.4952835519641277E-4</v>
      </c>
    </row>
    <row r="49" spans="2:4">
      <c r="B49" s="22" t="s">
        <v>62</v>
      </c>
      <c r="C49" s="10">
        <f>[2]SEI!$J$4</f>
        <v>2.6276702455055743</v>
      </c>
      <c r="D49" s="20">
        <f t="shared" si="0"/>
        <v>5.8666461762593171E-4</v>
      </c>
    </row>
    <row r="50" spans="2:4">
      <c r="B50" s="22" t="s">
        <v>50</v>
      </c>
      <c r="C50" s="9">
        <f>[2]KAVA!$J$4</f>
        <v>2.7690670603264493</v>
      </c>
      <c r="D50" s="20">
        <f t="shared" si="0"/>
        <v>6.1823346019371477E-4</v>
      </c>
    </row>
    <row r="51" spans="2:4">
      <c r="B51" s="7" t="s">
        <v>25</v>
      </c>
      <c r="C51" s="1">
        <f>[2]POLIS!J4</f>
        <v>2.6149270847636537</v>
      </c>
      <c r="D51" s="20">
        <f t="shared" si="0"/>
        <v>5.8381952641374795E-4</v>
      </c>
    </row>
    <row r="52" spans="2:4">
      <c r="B52" s="7" t="s">
        <v>28</v>
      </c>
      <c r="C52" s="1">
        <f>[2]ATLAS!O47</f>
        <v>2.0496870700148904</v>
      </c>
      <c r="D52" s="20">
        <f t="shared" si="0"/>
        <v>4.5762168340561326E-4</v>
      </c>
    </row>
    <row r="53" spans="2:4">
      <c r="B53" s="22" t="s">
        <v>63</v>
      </c>
      <c r="C53" s="10">
        <f>[2]MEME!$J$4</f>
        <v>1.7915501403913439</v>
      </c>
      <c r="D53" s="20">
        <f t="shared" si="0"/>
        <v>3.9998895594608671E-4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3.7883321555920717E-4</v>
      </c>
    </row>
    <row r="55" spans="2:4">
      <c r="B55" s="22" t="s">
        <v>43</v>
      </c>
      <c r="C55" s="9">
        <f>[2]TRX!$J$4</f>
        <v>0.98198561931344097</v>
      </c>
      <c r="D55" s="20">
        <f t="shared" si="0"/>
        <v>2.1924220470740245E-4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2023-12-28T17:01:11Z</dcterms:modified>
</cp:coreProperties>
</file>