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T2" i="1"/>
  <c r="Q2"/>
  <c r="K2"/>
  <c r="H2"/>
  <c r="C50" l="1"/>
  <c r="C26" i="2" l="1"/>
  <c r="C15" i="1" l="1"/>
  <c r="C4"/>
  <c r="C37"/>
  <c r="C25"/>
  <c r="C46" l="1"/>
  <c r="C47" l="1"/>
  <c r="C45" l="1"/>
  <c r="C48"/>
  <c r="C19"/>
  <c r="C18"/>
  <c r="C43" l="1"/>
  <c r="C32" l="1"/>
  <c r="C35" l="1"/>
  <c r="C21"/>
  <c r="C26"/>
  <c r="C39" l="1"/>
  <c r="C31" l="1"/>
  <c r="C34" l="1"/>
  <c r="C30" l="1"/>
  <c r="C22" l="1"/>
  <c r="C24"/>
  <c r="C49" l="1"/>
  <c r="C23" l="1"/>
  <c r="C27" l="1"/>
  <c r="C29" l="1"/>
  <c r="C33"/>
  <c r="C28"/>
  <c r="C13" l="1"/>
  <c r="C12" l="1"/>
  <c r="C42" l="1"/>
  <c r="C36" l="1"/>
  <c r="C16" l="1"/>
  <c r="C41" l="1"/>
  <c r="C14"/>
  <c r="C40" l="1"/>
  <c r="C38" l="1"/>
  <c r="C20" l="1"/>
  <c r="C44" l="1"/>
  <c r="C17" l="1"/>
  <c r="C7" l="1"/>
  <c r="D34" l="1"/>
  <c r="N8"/>
  <c r="D24"/>
  <c r="D35"/>
  <c r="D39"/>
  <c r="D32"/>
  <c r="D49"/>
  <c r="D29"/>
  <c r="D40"/>
  <c r="M9"/>
  <c r="D42"/>
  <c r="D36"/>
  <c r="D14"/>
  <c r="Q3"/>
  <c r="D7"/>
  <c r="E7" s="1"/>
  <c r="D22"/>
  <c r="D21"/>
  <c r="D37"/>
  <c r="D43"/>
  <c r="D16"/>
  <c r="D33"/>
  <c r="M8"/>
  <c r="D38"/>
  <c r="D45"/>
  <c r="D12"/>
  <c r="N9"/>
  <c r="D50"/>
  <c r="D47"/>
  <c r="D18"/>
  <c r="D15"/>
  <c r="D31"/>
  <c r="D30"/>
  <c r="D41"/>
  <c r="D23"/>
  <c r="D48"/>
  <c r="D13"/>
  <c r="D46"/>
  <c r="D19"/>
  <c r="D27"/>
  <c r="D28"/>
  <c r="D26"/>
  <c r="D25"/>
  <c r="D20"/>
  <c r="D44"/>
  <c r="D17"/>
  <c r="M10" l="1"/>
  <c r="N10"/>
  <c r="M11" l="1"/>
  <c r="N11"/>
  <c r="M12" l="1"/>
  <c r="N12"/>
  <c r="M13" l="1"/>
  <c r="N13"/>
  <c r="N14" l="1"/>
  <c r="M14"/>
  <c r="M15" l="1"/>
  <c r="N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<sst xmlns="http://schemas.openxmlformats.org/spreadsheetml/2006/main" count="100" uniqueCount="62">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</sst>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1173.8180924835094</c:v>
                </c:pt>
                <c:pt idx="1">
                  <c:v>1150.103834672331</c:v>
                </c:pt>
                <c:pt idx="2">
                  <c:v>229.72000916071468</c:v>
                </c:pt>
                <c:pt idx="3">
                  <c:v>202.92</c:v>
                </c:pt>
                <c:pt idx="4">
                  <c:v>912.29787069781275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1150.103834672331</v>
          </cell>
        </row>
      </sheetData>
      <sheetData sheetId="1">
        <row r="4">
          <cell r="J4">
            <v>1173.8180924835094</v>
          </cell>
        </row>
      </sheetData>
      <sheetData sheetId="2">
        <row r="2">
          <cell r="Y2">
            <v>61.82</v>
          </cell>
        </row>
      </sheetData>
      <sheetData sheetId="3">
        <row r="4">
          <cell r="J4">
            <v>3.4929792929768575</v>
          </cell>
        </row>
      </sheetData>
      <sheetData sheetId="4">
        <row r="46">
          <cell r="M46">
            <v>133.25000000000003</v>
          </cell>
          <cell r="O46">
            <v>4.0645713566582877</v>
          </cell>
        </row>
      </sheetData>
      <sheetData sheetId="5">
        <row r="4">
          <cell r="C4">
            <v>-60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43.923535922263838</v>
          </cell>
        </row>
      </sheetData>
      <sheetData sheetId="8">
        <row r="4">
          <cell r="J4">
            <v>9.5085329910910676</v>
          </cell>
        </row>
      </sheetData>
      <sheetData sheetId="9">
        <row r="4">
          <cell r="J4">
            <v>19.377791439699298</v>
          </cell>
        </row>
      </sheetData>
      <sheetData sheetId="10">
        <row r="4">
          <cell r="J4">
            <v>11.482098895708184</v>
          </cell>
        </row>
      </sheetData>
      <sheetData sheetId="11">
        <row r="4">
          <cell r="J4">
            <v>55.37525175437105</v>
          </cell>
        </row>
      </sheetData>
      <sheetData sheetId="12">
        <row r="4">
          <cell r="J4">
            <v>2.3834577905875531</v>
          </cell>
        </row>
      </sheetData>
      <sheetData sheetId="13">
        <row r="4">
          <cell r="J4">
            <v>155.23630576685537</v>
          </cell>
        </row>
      </sheetData>
      <sheetData sheetId="14">
        <row r="4">
          <cell r="J4">
            <v>5.1579808332853947</v>
          </cell>
        </row>
      </sheetData>
      <sheetData sheetId="15">
        <row r="4">
          <cell r="J4">
            <v>37.487857022588891</v>
          </cell>
        </row>
      </sheetData>
      <sheetData sheetId="16">
        <row r="4">
          <cell r="J4">
            <v>6.0329827444598374</v>
          </cell>
        </row>
      </sheetData>
      <sheetData sheetId="17">
        <row r="4">
          <cell r="J4">
            <v>10.410120647264016</v>
          </cell>
        </row>
      </sheetData>
      <sheetData sheetId="18">
        <row r="4">
          <cell r="J4">
            <v>12.570343489409826</v>
          </cell>
        </row>
      </sheetData>
      <sheetData sheetId="19">
        <row r="4">
          <cell r="J4">
            <v>8.3553514264668181</v>
          </cell>
        </row>
      </sheetData>
      <sheetData sheetId="20">
        <row r="4">
          <cell r="J4">
            <v>11.742013540398764</v>
          </cell>
        </row>
      </sheetData>
      <sheetData sheetId="21">
        <row r="4">
          <cell r="J4">
            <v>3.257463955913813</v>
          </cell>
        </row>
      </sheetData>
      <sheetData sheetId="22">
        <row r="4">
          <cell r="J4">
            <v>64.660236791190698</v>
          </cell>
        </row>
      </sheetData>
      <sheetData sheetId="23">
        <row r="4">
          <cell r="J4">
            <v>43.565142876139646</v>
          </cell>
        </row>
      </sheetData>
      <sheetData sheetId="24">
        <row r="4">
          <cell r="J4">
            <v>38.629367227173695</v>
          </cell>
        </row>
      </sheetData>
      <sheetData sheetId="25">
        <row r="4">
          <cell r="J4">
            <v>46.146923299329117</v>
          </cell>
        </row>
      </sheetData>
      <sheetData sheetId="26">
        <row r="4">
          <cell r="J4">
            <v>3.7352040497475172</v>
          </cell>
        </row>
      </sheetData>
      <sheetData sheetId="27">
        <row r="4">
          <cell r="J4">
            <v>229.72000916071468</v>
          </cell>
        </row>
      </sheetData>
      <sheetData sheetId="28">
        <row r="4">
          <cell r="J4">
            <v>0.96160080227654587</v>
          </cell>
        </row>
      </sheetData>
      <sheetData sheetId="29">
        <row r="4">
          <cell r="J4">
            <v>11.688485744132697</v>
          </cell>
        </row>
      </sheetData>
      <sheetData sheetId="30">
        <row r="4">
          <cell r="J4">
            <v>19.157548285984785</v>
          </cell>
        </row>
      </sheetData>
      <sheetData sheetId="31">
        <row r="4">
          <cell r="J4">
            <v>3.9915367144894662</v>
          </cell>
        </row>
      </sheetData>
      <sheetData sheetId="32">
        <row r="4">
          <cell r="J4">
            <v>2.319658617966081</v>
          </cell>
        </row>
      </sheetData>
      <sheetData sheetId="33">
        <row r="4">
          <cell r="J4">
            <v>2.4742761073712574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G44" sqref="G44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202.92</v>
      </c>
      <c r="P2" t="s">
        <v>8</v>
      </c>
      <c r="Q2" s="10">
        <f>N2+K2+H2</f>
        <v>242.63</v>
      </c>
      <c r="S2" s="7" t="s">
        <v>1</v>
      </c>
      <c r="T2" s="7">
        <f>2.4*3</f>
        <v>7.1999999999999993</v>
      </c>
    </row>
    <row r="3" spans="2:20">
      <c r="B3" s="26"/>
      <c r="C3" s="11"/>
      <c r="D3" s="7"/>
      <c r="E3" s="7"/>
      <c r="Q3" s="30">
        <f>Q2/C7</f>
        <v>6.5621302889367197E-2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3697.4273493023561</v>
      </c>
      <c r="D7" s="20">
        <f>(C7*[1]Feuil1!$K$2-C4)/C4</f>
        <v>0.36392668859589727</v>
      </c>
      <c r="E7" s="31">
        <f>C7-C7/(1+D7)</f>
        <v>986.55778408496508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1173.8180924835094</v>
      </c>
    </row>
    <row r="9" spans="2:20">
      <c r="M9" s="17" t="str">
        <f>IF(C13&gt;C7*[2]Params!F8,B13,"Others")</f>
        <v>ETH</v>
      </c>
      <c r="N9" s="18">
        <f>IF(C13&gt;C7*0.1,C13,C7)</f>
        <v>1150.103834672331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229.72000916071468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FDUSD</v>
      </c>
      <c r="N11" s="18">
        <f>IF(OR(M10="",M10="Others"),"",IF(C15&gt;$C$7*[2]Params!F$8,C15,SUM(C15:C39)))</f>
        <v>202.92</v>
      </c>
    </row>
    <row r="12" spans="2:20">
      <c r="B12" s="7" t="s">
        <v>4</v>
      </c>
      <c r="C12" s="1">
        <f>[2]BTC!J4</f>
        <v>1173.8180924835094</v>
      </c>
      <c r="D12" s="20">
        <f>C12/$C$7</f>
        <v>0.31746887270279689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912.29787069781275</v>
      </c>
    </row>
    <row r="13" spans="2:20">
      <c r="B13" s="7" t="s">
        <v>19</v>
      </c>
      <c r="C13" s="1">
        <f>[2]ETH!J4</f>
        <v>1150.103834672331</v>
      </c>
      <c r="D13" s="20">
        <f t="shared" ref="D13:D50" si="0">C13/$C$7</f>
        <v>0.3110551543059627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229.72000916071468</v>
      </c>
      <c r="D14" s="20">
        <f t="shared" si="0"/>
        <v>6.2129688418099432E-2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202.92</v>
      </c>
      <c r="D15" s="20">
        <f t="shared" si="0"/>
        <v>5.4881402886330588E-2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155.23630576685537</v>
      </c>
      <c r="D16" s="20">
        <f t="shared" si="0"/>
        <v>4.1984950913544226E-2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133.25000000000003</v>
      </c>
      <c r="D17" s="20">
        <f t="shared" si="0"/>
        <v>3.6038571528698764E-2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61.82</v>
      </c>
      <c r="D18" s="20">
        <f>C18/$C$7</f>
        <v>1.6719733522732885E-2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22</v>
      </c>
      <c r="C19" s="1">
        <f>-[2]BIGTIME!$C$4</f>
        <v>60</v>
      </c>
      <c r="D19" s="20">
        <f>C19/$C$7</f>
        <v>1.6227499375023831E-2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55.37525175437105</v>
      </c>
      <c r="D20" s="20">
        <f t="shared" si="0"/>
        <v>1.4976697720597391E-2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64.660236791190698</v>
      </c>
      <c r="D21" s="20">
        <f t="shared" si="0"/>
        <v>1.7487899201965664E-2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46.146923299329117</v>
      </c>
      <c r="D22" s="20">
        <f t="shared" si="0"/>
        <v>1.2480819483318931E-2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43.923535922263838</v>
      </c>
      <c r="D23" s="20">
        <f t="shared" si="0"/>
        <v>1.1879485862122886E-2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32</v>
      </c>
      <c r="C24" s="9">
        <f>[2]MATIC!$J$4</f>
        <v>43.565142876139646</v>
      </c>
      <c r="D24" s="20">
        <f t="shared" si="0"/>
        <v>1.1782555479922999E-2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39.519999999999996</v>
      </c>
      <c r="D25" s="20">
        <f t="shared" si="0"/>
        <v>1.0688512921682361E-2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57</v>
      </c>
      <c r="C26" s="9">
        <f>[2]MINA!$J$4</f>
        <v>38.629367227173695</v>
      </c>
      <c r="D26" s="20">
        <f t="shared" si="0"/>
        <v>1.0447633875608786E-2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37.487857022588891</v>
      </c>
      <c r="D27" s="20">
        <f t="shared" si="0"/>
        <v>1.0138902940084066E-2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19.377791439699298</v>
      </c>
      <c r="D28" s="20">
        <f t="shared" si="0"/>
        <v>5.2408849746177081E-3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19.157548285984785</v>
      </c>
      <c r="D29" s="20">
        <f t="shared" si="0"/>
        <v>5.1813183806301158E-3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12.570343489409826</v>
      </c>
      <c r="D30" s="20">
        <f t="shared" si="0"/>
        <v>3.3997540186372138E-3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55</v>
      </c>
      <c r="C31" s="9">
        <f>[2]UNI!$J$4</f>
        <v>11.688485744132697</v>
      </c>
      <c r="D31" s="20">
        <f t="shared" si="0"/>
        <v>3.1612482517981381E-3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11.742013540398764</v>
      </c>
      <c r="D32" s="20">
        <f t="shared" si="0"/>
        <v>3.1757252898057049E-3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31</v>
      </c>
      <c r="C33" s="9">
        <f>[2]ATOM!$J$4</f>
        <v>11.482098895708184</v>
      </c>
      <c r="D33" s="20">
        <f t="shared" si="0"/>
        <v>3.1054292109011059E-3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10.410120647264016</v>
      </c>
      <c r="D34" s="20">
        <f t="shared" si="0"/>
        <v>2.8155037716233247E-3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9.5085329910910676</v>
      </c>
      <c r="D35" s="20">
        <f t="shared" si="0"/>
        <v>2.5716618861720626E-3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8.3553514264668181</v>
      </c>
      <c r="D36" s="20">
        <f t="shared" si="0"/>
        <v>2.2597743341849128E-3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7.1999999999999993</v>
      </c>
      <c r="D37" s="20">
        <f t="shared" si="0"/>
        <v>1.9472999250028595E-3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6.0329827444598374</v>
      </c>
      <c r="D38" s="20">
        <f t="shared" si="0"/>
        <v>1.6316703952541927E-3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5.1579808332853947</v>
      </c>
      <c r="D39" s="20">
        <f t="shared" si="0"/>
        <v>1.3950188458087273E-3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7" t="s">
        <v>28</v>
      </c>
      <c r="C40" s="1">
        <f>[2]ATLAS!O46</f>
        <v>4.0645713566582877</v>
      </c>
      <c r="D40" s="20">
        <f t="shared" si="0"/>
        <v>1.0992971524985354E-3</v>
      </c>
    </row>
    <row r="41" spans="2:14">
      <c r="B41" s="22" t="s">
        <v>37</v>
      </c>
      <c r="C41" s="9">
        <f>[2]GRT!$J$4</f>
        <v>3.9915367144894662</v>
      </c>
      <c r="D41" s="20">
        <f t="shared" si="0"/>
        <v>1.0795443256627082E-3</v>
      </c>
    </row>
    <row r="42" spans="2:14">
      <c r="B42" s="22" t="s">
        <v>56</v>
      </c>
      <c r="C42" s="9">
        <f>[2]SHIB!$J$4</f>
        <v>3.7352040497475172</v>
      </c>
      <c r="D42" s="20">
        <f t="shared" si="0"/>
        <v>1.0102170230477385E-3</v>
      </c>
    </row>
    <row r="43" spans="2:14">
      <c r="B43" s="7" t="s">
        <v>25</v>
      </c>
      <c r="C43" s="1">
        <f>[2]POLIS!J4</f>
        <v>3.4929792929768575</v>
      </c>
      <c r="D43" s="20">
        <f t="shared" si="0"/>
        <v>9.447053215625522E-4</v>
      </c>
    </row>
    <row r="44" spans="2:14">
      <c r="B44" s="22" t="s">
        <v>23</v>
      </c>
      <c r="C44" s="9">
        <f>[2]LUNA!J4</f>
        <v>3.257463955913813</v>
      </c>
      <c r="D44" s="20">
        <f t="shared" si="0"/>
        <v>8.8100823847923426E-4</v>
      </c>
    </row>
    <row r="45" spans="2:14">
      <c r="B45" s="22" t="s">
        <v>40</v>
      </c>
      <c r="C45" s="9">
        <f>[2]SHPING!$J$4</f>
        <v>2.4742761073712574</v>
      </c>
      <c r="D45" s="20">
        <f t="shared" si="0"/>
        <v>6.6918856643339122E-4</v>
      </c>
    </row>
    <row r="46" spans="2:14">
      <c r="B46" s="22" t="s">
        <v>36</v>
      </c>
      <c r="C46" s="9">
        <f>[2]AMP!$J$4</f>
        <v>2.3834577905875531</v>
      </c>
      <c r="D46" s="20">
        <f t="shared" si="0"/>
        <v>6.4462599678591999E-4</v>
      </c>
    </row>
    <row r="47" spans="2:14">
      <c r="B47" s="22" t="s">
        <v>50</v>
      </c>
      <c r="C47" s="9">
        <f>[2]KAVA!$J$4</f>
        <v>2.319658617966081</v>
      </c>
      <c r="D47" s="20">
        <f t="shared" si="0"/>
        <v>6.2737097955522028E-4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4.5891195139240724E-4</v>
      </c>
    </row>
    <row r="49" spans="2:4">
      <c r="B49" s="22" t="s">
        <v>43</v>
      </c>
      <c r="C49" s="9">
        <f>[2]TRX!$J$4</f>
        <v>0.96160080227654587</v>
      </c>
      <c r="D49" s="20">
        <f t="shared" si="0"/>
        <v>2.6007294029941767E-4</v>
      </c>
    </row>
    <row r="50" spans="2:4">
      <c r="B50" s="7" t="s">
        <v>5</v>
      </c>
      <c r="C50" s="1">
        <f>H$2</f>
        <v>0.19</v>
      </c>
      <c r="D50" s="20">
        <f t="shared" si="0"/>
        <v>5.1387081354242131E-5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2023-12-03T18:08:38Z</dcterms:modified>
</cp:coreProperties>
</file>