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0.00000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67" fontId="0" fillId="0" borderId="0" pivotButton="0" quotePrefix="0" xfId="0"/>
    <xf numFmtId="166" fontId="0" fillId="2" borderId="0" pivotButton="0" quotePrefix="0" xfId="0"/>
    <xf numFmtId="165" fontId="0" fillId="2" borderId="0" pivotButton="0" quotePrefix="0" xfId="1"/>
    <xf numFmtId="167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7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7" fontId="0" fillId="0" borderId="0" pivotButton="0" quotePrefix="0" xfId="0"/>
    <xf numFmtId="165" fontId="0" fillId="2" borderId="0" pivotButton="0" quotePrefix="0" xfId="1"/>
    <xf numFmtId="167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7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0028928"/>
        <axId val="50030848"/>
      </lineChart>
      <dateAx>
        <axId val="500289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0030848"/>
        <crosses val="autoZero"/>
        <lblOffset val="100"/>
      </dateAx>
      <valAx>
        <axId val="500308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0289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2239.958001296587</v>
      </c>
      <c r="M3" t="inlineStr">
        <is>
          <t>Objectif :</t>
        </is>
      </c>
      <c r="N3" s="25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5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5">
        <f>(B5)</f>
        <v/>
      </c>
      <c r="S5" s="57" t="n">
        <v>4000</v>
      </c>
      <c r="T5" s="58">
        <f>(R5*S5)</f>
        <v/>
      </c>
    </row>
    <row r="6">
      <c r="B6" s="25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5">
        <f>(B6)</f>
        <v/>
      </c>
      <c r="S6" s="57" t="n">
        <v>3950</v>
      </c>
      <c r="T6" s="58">
        <f>(R6*S6)</f>
        <v/>
      </c>
    </row>
    <row r="7">
      <c r="B7" s="25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5">
        <f>(B7)</f>
        <v/>
      </c>
      <c r="S7" s="57" t="n">
        <v>3428</v>
      </c>
      <c r="T7" s="58">
        <f>(R7*S7)</f>
        <v/>
      </c>
    </row>
    <row r="8">
      <c r="B8" s="25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5">
        <f>(B11+B10+B9+B8)</f>
        <v/>
      </c>
      <c r="S8" s="56" t="n">
        <v>0</v>
      </c>
      <c r="T8" s="58">
        <f>(D11+D10+D9+D8)</f>
        <v/>
      </c>
    </row>
    <row r="9">
      <c r="B9" s="25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5">
        <f>(B12)</f>
        <v/>
      </c>
      <c r="S9" s="56" t="n">
        <v>0</v>
      </c>
      <c r="T9" s="58">
        <f>(R9*S9)</f>
        <v/>
      </c>
    </row>
    <row r="10">
      <c r="B10" s="25" t="n">
        <v>-0.0076</v>
      </c>
      <c r="C10" s="56" t="n">
        <v>3213.16</v>
      </c>
      <c r="D10" s="58">
        <f>B10*C10</f>
        <v/>
      </c>
      <c r="R10" s="25">
        <f>(SUM(B13:B20))</f>
        <v/>
      </c>
      <c r="S10" s="57">
        <f>(T10/R10)</f>
        <v/>
      </c>
      <c r="T10" s="58">
        <f>(SUM(D13:D20))</f>
        <v/>
      </c>
    </row>
    <row r="11">
      <c r="B11" s="25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5">
        <f>(B21)</f>
        <v/>
      </c>
      <c r="S11" s="57" t="n">
        <v>1895</v>
      </c>
      <c r="T11" s="58">
        <f>(R11*S11)</f>
        <v/>
      </c>
    </row>
    <row r="12">
      <c r="B12" s="28" t="n">
        <v>0.00672235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5">
        <f>(B22)</f>
        <v/>
      </c>
      <c r="S12" s="57" t="n">
        <v>1890.15</v>
      </c>
      <c r="T12" s="58">
        <f>(R12*S12)</f>
        <v/>
      </c>
    </row>
    <row r="13">
      <c r="B13" s="25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5">
        <f>(B23)</f>
        <v/>
      </c>
      <c r="S13" s="57">
        <f>(T13/R13)</f>
        <v/>
      </c>
      <c r="T13" s="58">
        <f>(82.1)</f>
        <v/>
      </c>
    </row>
    <row r="14">
      <c r="B14" s="25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5">
        <f>(B24)</f>
        <v/>
      </c>
      <c r="S14" s="57" t="n">
        <v>1709</v>
      </c>
      <c r="T14" s="58">
        <f>(S14*R14)</f>
        <v/>
      </c>
    </row>
    <row r="15">
      <c r="B15" s="25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5">
        <f>(B25)</f>
        <v/>
      </c>
      <c r="S15" s="57" t="n">
        <v>1617.3</v>
      </c>
      <c r="T15" s="58">
        <f>(S15*R15)</f>
        <v/>
      </c>
    </row>
    <row r="16">
      <c r="B16" s="25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5">
        <f>(SUM(B26:B33))</f>
        <v/>
      </c>
      <c r="S16" s="56" t="n">
        <v>0</v>
      </c>
      <c r="T16" s="58">
        <f>(SUM(D26:D33))</f>
        <v/>
      </c>
    </row>
    <row r="17">
      <c r="B17" s="25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5">
        <f>(B34)</f>
        <v/>
      </c>
      <c r="S17" s="56">
        <f>(T17/R17)</f>
        <v/>
      </c>
      <c r="T17" s="58" t="n">
        <v>-12.19326523</v>
      </c>
    </row>
    <row r="18">
      <c r="B18" s="25" t="n">
        <v>0.016</v>
      </c>
      <c r="C18" s="57">
        <f>1/0.00048218</f>
        <v/>
      </c>
      <c r="D18" s="58">
        <f>B18*C18</f>
        <v/>
      </c>
      <c r="R18" s="25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5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5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5" t="n">
        <v>0.03210429</v>
      </c>
      <c r="C20" s="57">
        <f>D20/B20</f>
        <v/>
      </c>
      <c r="D20" s="58" t="n">
        <v>50</v>
      </c>
      <c r="R20" s="25">
        <f>(B37)</f>
        <v/>
      </c>
      <c r="S20" s="57">
        <f>(C37)</f>
        <v/>
      </c>
      <c r="T20" s="58">
        <f>(D37)</f>
        <v/>
      </c>
    </row>
    <row r="21">
      <c r="B21" s="25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5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5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5">
        <f>($R$20/5)</f>
        <v/>
      </c>
      <c r="O22" s="57">
        <f>($S$20*[1]Params!K15)</f>
        <v/>
      </c>
      <c r="P22" s="58">
        <f>(O22*N22)</f>
        <v/>
      </c>
      <c r="R22" s="25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5">
        <f>0.05-0.00005</f>
        <v/>
      </c>
      <c r="C23" s="57">
        <f>D23/B23</f>
        <v/>
      </c>
      <c r="D23" s="58">
        <f>82.1</f>
        <v/>
      </c>
      <c r="N23" s="25">
        <f>($R$20/5)</f>
        <v/>
      </c>
      <c r="O23" s="57">
        <f>($S$20*[1]Params!K16)</f>
        <v/>
      </c>
      <c r="P23" s="58">
        <f>(O23*N23)</f>
        <v/>
      </c>
      <c r="R23" s="25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5" t="n">
        <v>0.01</v>
      </c>
      <c r="C24" s="57" t="n">
        <v>1709</v>
      </c>
      <c r="D24" s="58">
        <f>C24*B24</f>
        <v/>
      </c>
      <c r="N24" s="25">
        <f>($R$20/5)</f>
        <v/>
      </c>
      <c r="O24" s="57">
        <f>($S$20*[1]Params!K17)</f>
        <v/>
      </c>
      <c r="P24" s="58">
        <f>(O24*N24)</f>
        <v/>
      </c>
      <c r="R24" s="25">
        <f>B41</f>
        <v/>
      </c>
      <c r="S24" s="57">
        <f>(T24/R24)</f>
        <v/>
      </c>
      <c r="T24" s="58">
        <f>D41</f>
        <v/>
      </c>
    </row>
    <row r="25">
      <c r="B25" s="25" t="n">
        <v>0.01</v>
      </c>
      <c r="C25" s="57" t="n">
        <v>1617.3</v>
      </c>
      <c r="D25" s="58">
        <f>(C25*B25)</f>
        <v/>
      </c>
      <c r="N25" s="25">
        <f>($R$20/5)</f>
        <v/>
      </c>
      <c r="O25" s="57">
        <f>($S$20*[1]Params!K18)</f>
        <v/>
      </c>
      <c r="P25" s="58">
        <f>(O25*N25)</f>
        <v/>
      </c>
    </row>
    <row r="26">
      <c r="B26" s="25" t="n">
        <v>-0.01</v>
      </c>
      <c r="C26" s="56" t="n">
        <v>1530</v>
      </c>
      <c r="D26" s="58">
        <f>(C26*B26)</f>
        <v/>
      </c>
    </row>
    <row r="27">
      <c r="B27" s="25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5" t="n">
        <v>-0.01</v>
      </c>
      <c r="C28" s="56">
        <f>(D28/B28)</f>
        <v/>
      </c>
      <c r="D28" s="58" t="n">
        <v>-14.43</v>
      </c>
    </row>
    <row r="29">
      <c r="B29" s="25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5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5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5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5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5" t="n">
        <v>-0.01</v>
      </c>
      <c r="C34" s="56">
        <f>(D34/B34)</f>
        <v/>
      </c>
      <c r="D34" s="58" t="n">
        <v>-12.19326523</v>
      </c>
    </row>
    <row r="35">
      <c r="B35" s="25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5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5" t="n">
        <v>0.00041228</v>
      </c>
      <c r="C37" s="57">
        <f>(D37/B37)</f>
        <v/>
      </c>
      <c r="D37" s="58" t="n">
        <v>0.5</v>
      </c>
    </row>
    <row r="38">
      <c r="B38" s="25">
        <f>(-0.000705)</f>
        <v/>
      </c>
      <c r="C38" s="56" t="n">
        <v>1605</v>
      </c>
      <c r="D38" s="58">
        <f>(C38*B38)</f>
        <v/>
      </c>
    </row>
    <row r="39">
      <c r="B39" s="25">
        <f>(-0.00535-B38)</f>
        <v/>
      </c>
      <c r="C39" s="56" t="n">
        <v>1605</v>
      </c>
      <c r="D39" s="58">
        <f>(C39*B39)</f>
        <v/>
      </c>
    </row>
    <row r="40">
      <c r="B40" s="25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5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0.1900846216205524</v>
      </c>
      <c r="M3" t="inlineStr">
        <is>
          <t>Objectif :</t>
        </is>
      </c>
      <c r="N3" s="25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0.56747455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1.404318947845416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0.58366559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9.857392105638153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0.02713026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34.51812050036001</v>
      </c>
      <c r="M3" t="inlineStr">
        <is>
          <t>Objectif :</t>
        </is>
      </c>
      <c r="N3" s="25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5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8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8" t="n">
        <v>0.01626671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5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5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5" t="n">
        <v>-0.0717</v>
      </c>
      <c r="C7" s="56">
        <f>(D7/B7)</f>
        <v/>
      </c>
      <c r="D7" s="56" t="n">
        <v>-1.132143</v>
      </c>
      <c r="N7" s="25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5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5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5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5" t="n">
        <v>0.1272787</v>
      </c>
      <c r="C9" s="56">
        <f>(D9/B9)</f>
        <v/>
      </c>
      <c r="D9" s="56" t="n">
        <v>2.22</v>
      </c>
      <c r="N9" s="25">
        <f>4*($B$5+$R$7+R5)/5-N6-N7-N8</f>
        <v/>
      </c>
      <c r="O9" s="56">
        <f>($S$6*[1]Params!K11)</f>
        <v/>
      </c>
      <c r="P9" s="56">
        <f>(O9*N9)</f>
        <v/>
      </c>
      <c r="R9" s="25">
        <f>B12-B12</f>
        <v/>
      </c>
      <c r="S9" s="57" t="n">
        <v>0</v>
      </c>
      <c r="T9" s="57">
        <f>D12-B12*14.31</f>
        <v/>
      </c>
    </row>
    <row r="10">
      <c r="B10" s="25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5">
        <f>B13-B13</f>
        <v/>
      </c>
      <c r="S10" s="57" t="n">
        <v>0</v>
      </c>
      <c r="T10" s="57">
        <f>D13-B13*15.13</f>
        <v/>
      </c>
    </row>
    <row r="11">
      <c r="B11" s="25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5">
        <f>B14-B14</f>
        <v/>
      </c>
      <c r="S11" s="57" t="n">
        <v>0</v>
      </c>
      <c r="T11" s="57">
        <f>D14-B14*14.31</f>
        <v/>
      </c>
    </row>
    <row r="12">
      <c r="B12" s="25" t="n">
        <v>-0.1375</v>
      </c>
      <c r="C12" s="56">
        <f>(D12/B12)</f>
        <v/>
      </c>
      <c r="D12" s="56" t="n">
        <v>-2.54918818</v>
      </c>
      <c r="P12" s="56" t="n"/>
      <c r="R12" s="25">
        <f>B15-B15</f>
        <v/>
      </c>
      <c r="S12" s="57" t="n">
        <v>0</v>
      </c>
      <c r="T12" s="57">
        <f>D15-B15*15.13</f>
        <v/>
      </c>
    </row>
    <row r="13">
      <c r="B13" s="25" t="n">
        <v>-0.4967</v>
      </c>
      <c r="C13" s="56">
        <f>(D13/B13)</f>
        <v/>
      </c>
      <c r="D13" s="56" t="n">
        <v>-10.84507767</v>
      </c>
      <c r="P13" s="56" t="n"/>
      <c r="R13" s="25">
        <f>B16-B16</f>
        <v/>
      </c>
      <c r="S13" s="57" t="n">
        <v>0</v>
      </c>
      <c r="T13" s="57">
        <f>D16-B16*14.31</f>
        <v/>
      </c>
    </row>
    <row r="14">
      <c r="B14" s="25" t="n">
        <v>-0.137</v>
      </c>
      <c r="C14" s="56">
        <f>(D14/B14)</f>
        <v/>
      </c>
      <c r="D14" s="56">
        <f>-3.12512811</f>
        <v/>
      </c>
      <c r="P14" s="56" t="n"/>
      <c r="R14" s="25">
        <f>B17-B17</f>
        <v/>
      </c>
      <c r="T14" s="57">
        <f>D17-B17*15.25</f>
        <v/>
      </c>
    </row>
    <row r="15">
      <c r="B15" s="25" t="n">
        <v>-0.4967</v>
      </c>
      <c r="C15" s="56">
        <f>(D15/B15)</f>
        <v/>
      </c>
      <c r="D15" s="56" t="n">
        <v>-12.12691623</v>
      </c>
      <c r="P15" s="56" t="n"/>
    </row>
    <row r="16">
      <c r="B16" s="25" t="n">
        <v>-0.138</v>
      </c>
      <c r="C16" s="56">
        <f>(D16/B16)</f>
        <v/>
      </c>
      <c r="D16" s="56" t="n">
        <v>-4.41956614</v>
      </c>
      <c r="P16" s="56" t="n"/>
    </row>
    <row r="17">
      <c r="B17" s="25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5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5">
        <f>(SUM(R5:R18))</f>
        <v/>
      </c>
      <c r="T19" s="56">
        <f>(SUM(T5:T18))</f>
        <v/>
      </c>
    </row>
    <row r="20">
      <c r="M20" t="inlineStr">
        <is>
          <t>Objectif</t>
        </is>
      </c>
      <c r="N20" s="25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5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5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5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0.00364741013832755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307.2123943900831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5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5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5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5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0.00240762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5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5">
        <f>($R$9/5)</f>
        <v/>
      </c>
      <c r="O15" s="56">
        <f>($S$9*[1]Params!K9)</f>
        <v/>
      </c>
      <c r="P15" s="56">
        <f>(O15*N15)</f>
        <v/>
      </c>
    </row>
    <row r="16">
      <c r="N16" s="25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5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5" t="n"/>
      <c r="O22" s="56" t="n"/>
      <c r="P22" s="56" t="n"/>
    </row>
    <row r="23">
      <c r="N23" s="25" t="n"/>
      <c r="O23" s="56" t="n"/>
      <c r="P23" s="56" t="n"/>
    </row>
    <row r="24">
      <c r="N24" s="25" t="n"/>
      <c r="O24" s="56" t="n"/>
      <c r="P24" s="56" t="n"/>
    </row>
    <row r="25">
      <c r="N25" s="25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0.08088072659781954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0.28044391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7.146114122384703</v>
      </c>
      <c r="M3" t="inlineStr">
        <is>
          <t>Objectif :</t>
        </is>
      </c>
      <c r="N3" s="25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5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8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8" t="n">
        <v>0.07424361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5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5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5" t="n">
        <v>0.11156135</v>
      </c>
      <c r="C7" s="56">
        <f>(D7/B7)</f>
        <v/>
      </c>
      <c r="D7" s="56" t="n">
        <v>0.5</v>
      </c>
      <c r="N7" s="25">
        <f>2*($B$15+$N$6)/5-$N$6</f>
        <v/>
      </c>
      <c r="O7" s="56">
        <f>($C$5*[1]Params!K9)</f>
        <v/>
      </c>
      <c r="P7" s="56">
        <f>(O7*N7)</f>
        <v/>
      </c>
      <c r="R7" s="25">
        <f>B7</f>
        <v/>
      </c>
      <c r="S7" s="56">
        <f>(T7/R7)</f>
        <v/>
      </c>
      <c r="T7" s="57">
        <f>D7</f>
        <v/>
      </c>
    </row>
    <row r="8">
      <c r="B8" s="25">
        <f>(-0.2134+N16)</f>
        <v/>
      </c>
      <c r="C8" s="56">
        <f>(D8/B8)</f>
        <v/>
      </c>
      <c r="D8" s="56">
        <f>(-1.27565659-D9)</f>
        <v/>
      </c>
      <c r="N8" s="25">
        <f>2*($B$15+$N$6)/5-$N$6</f>
        <v/>
      </c>
      <c r="O8" s="56">
        <f>($C$5*[1]Params!K10)</f>
        <v/>
      </c>
      <c r="P8" s="56">
        <f>(O8*N8)</f>
        <v/>
      </c>
      <c r="R8" s="25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5">
        <f>2*($B$15+$N$6)/5-$N$6</f>
        <v/>
      </c>
      <c r="O9" s="56">
        <f>($C$5*[1]Params!K11)</f>
        <v/>
      </c>
      <c r="P9" s="56">
        <f>(O9*N9)</f>
        <v/>
      </c>
      <c r="R9" s="25">
        <f>B11-B11</f>
        <v/>
      </c>
      <c r="S9" s="56" t="n">
        <v>0</v>
      </c>
      <c r="T9" s="57">
        <f>D11-B11*5.54</f>
        <v/>
      </c>
    </row>
    <row r="10">
      <c r="B10" s="25" t="n">
        <v>0.21193237</v>
      </c>
      <c r="C10" s="56">
        <f>D10/B10</f>
        <v/>
      </c>
      <c r="D10" s="56" t="n">
        <v>1.07</v>
      </c>
      <c r="N10" s="25" t="n"/>
      <c r="P10" s="56" t="n"/>
      <c r="R10" s="25" t="n"/>
      <c r="S10" s="56" t="n"/>
      <c r="T10" s="57" t="n"/>
    </row>
    <row r="11">
      <c r="B11" s="25" t="n">
        <v>-1.3731</v>
      </c>
      <c r="C11" s="56">
        <f>(D11/B11)</f>
        <v/>
      </c>
      <c r="D11" s="56">
        <f>-9.89434222</f>
        <v/>
      </c>
      <c r="N11" s="25" t="n"/>
      <c r="P11" s="56" t="n"/>
    </row>
    <row r="12">
      <c r="B12" s="25" t="n">
        <v>-1.53</v>
      </c>
      <c r="C12" s="56">
        <f>(D12/B12)</f>
        <v/>
      </c>
      <c r="D12" s="56" t="n">
        <v>-13.78562829</v>
      </c>
      <c r="N12" s="25" t="n"/>
      <c r="P12" s="56">
        <f>(SUM(P6:P9))</f>
        <v/>
      </c>
    </row>
    <row r="13">
      <c r="B13" s="25" t="n">
        <v>1.7</v>
      </c>
      <c r="C13" s="56">
        <f>(D13/B13)</f>
        <v/>
      </c>
      <c r="D13" s="56" t="n">
        <v>12.6519626</v>
      </c>
      <c r="N13" s="25" t="n"/>
      <c r="P13" s="56" t="n"/>
    </row>
    <row r="14">
      <c r="F14" t="inlineStr">
        <is>
          <t>Moy</t>
        </is>
      </c>
      <c r="G14" s="56">
        <f>(D15/B15)</f>
        <v/>
      </c>
      <c r="N14" s="25" t="n"/>
      <c r="P14" s="56" t="n"/>
      <c r="R14" s="25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5" t="n"/>
      <c r="O16" s="56" t="n"/>
      <c r="P16" s="56" t="n"/>
    </row>
    <row r="17">
      <c r="N17" s="25" t="n"/>
      <c r="O17" s="56" t="n"/>
      <c r="P17" s="56" t="n"/>
    </row>
    <row r="18">
      <c r="N18" s="25" t="n"/>
      <c r="O18" s="56" t="n"/>
      <c r="P18" s="56" t="n"/>
    </row>
    <row r="19">
      <c r="N19" s="25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54.27646144472016</v>
      </c>
      <c r="M3" t="inlineStr">
        <is>
          <t>Objectif :</t>
        </is>
      </c>
      <c r="N3" s="25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5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8" t="n">
        <v>0.00294755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5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5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5">
        <f>-0.0247</f>
        <v/>
      </c>
      <c r="C8" s="56">
        <f>D8/B8</f>
        <v/>
      </c>
      <c r="D8" s="56" t="n">
        <v>-1.70058209</v>
      </c>
      <c r="N8" s="25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5">
        <f>0.02974335</f>
        <v/>
      </c>
      <c r="C9" s="56">
        <f>D9/B9</f>
        <v/>
      </c>
      <c r="D9" s="56" t="n">
        <v>1.706456</v>
      </c>
      <c r="N9" s="25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0.1715768391977815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5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5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5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5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5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5" t="n"/>
      <c r="S14" s="56" t="n"/>
      <c r="T14" s="56" t="n"/>
    </row>
    <row r="15">
      <c r="R15" s="25" t="n"/>
      <c r="S15" s="56" t="n"/>
      <c r="T15" s="56" t="n"/>
    </row>
    <row r="16">
      <c r="R16" s="25" t="n"/>
      <c r="S16" s="56" t="n"/>
      <c r="T16" s="56" t="n"/>
    </row>
    <row r="17">
      <c r="R17" s="25" t="n"/>
      <c r="S17" s="56" t="n"/>
      <c r="T17" s="56" t="n"/>
    </row>
    <row r="18">
      <c r="R18" s="25" t="n"/>
      <c r="S18" s="56" t="n"/>
      <c r="T18" s="56" t="n"/>
    </row>
    <row r="19">
      <c r="R19" s="25" t="n"/>
      <c r="S19" s="56" t="n"/>
      <c r="T19" s="56" t="n"/>
    </row>
    <row r="20">
      <c r="R20" s="25" t="n"/>
      <c r="S20" s="56" t="n"/>
      <c r="T20" s="56" t="n"/>
    </row>
    <row r="21">
      <c r="R21" s="25" t="n"/>
      <c r="S21" s="56" t="n"/>
      <c r="T21" s="56" t="n"/>
    </row>
    <row r="22">
      <c r="R22" s="25" t="n"/>
      <c r="S22" s="56" t="n"/>
      <c r="T22" s="56" t="n"/>
    </row>
    <row r="23">
      <c r="R23" s="25" t="n"/>
      <c r="S23" s="56" t="n"/>
      <c r="T23" s="56" t="n"/>
    </row>
    <row r="24">
      <c r="R24" s="25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5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opLeftCell="A24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43897.22249557406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5" t="n">
        <v>0.00399983</v>
      </c>
      <c r="C5" s="56" t="n">
        <v>41500</v>
      </c>
      <c r="D5" s="56">
        <f>(B5*C5)</f>
        <v/>
      </c>
      <c r="S5" s="25">
        <f>(B5)</f>
        <v/>
      </c>
      <c r="T5" s="56" t="n">
        <v>41500</v>
      </c>
      <c r="U5" s="56">
        <f>(S5*T5)</f>
        <v/>
      </c>
    </row>
    <row r="6">
      <c r="B6" s="28" t="n">
        <v>0.00035157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5">
        <f>(B6)</f>
        <v/>
      </c>
      <c r="T6" s="56" t="n">
        <v>0</v>
      </c>
      <c r="U6" s="56">
        <f>(S6*T6)</f>
        <v/>
      </c>
    </row>
    <row r="7">
      <c r="B7" s="25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5">
        <f>(B7)</f>
        <v/>
      </c>
      <c r="T7" s="56">
        <f>(U7/S7)</f>
        <v/>
      </c>
      <c r="U7" s="56" t="inlineStr">
        <is>
          <t>15.6</t>
        </is>
      </c>
    </row>
    <row r="8">
      <c r="B8" s="25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5">
        <f>(B8)</f>
        <v/>
      </c>
      <c r="T8" s="56">
        <f>(U8/S8)</f>
        <v/>
      </c>
      <c r="U8" s="56" t="inlineStr">
        <is>
          <t>105</t>
        </is>
      </c>
    </row>
    <row r="9">
      <c r="B9" s="25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5">
        <f>(B9)</f>
        <v/>
      </c>
      <c r="T9" s="56">
        <f>(U9/S9)</f>
        <v/>
      </c>
      <c r="U9" s="56" t="inlineStr">
        <is>
          <t>43.5</t>
        </is>
      </c>
    </row>
    <row r="10">
      <c r="B10" s="25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5">
        <f>(B10)</f>
        <v/>
      </c>
      <c r="T10" s="56" t="n">
        <v>20458</v>
      </c>
      <c r="U10" s="56">
        <f>(T10*S10)</f>
        <v/>
      </c>
    </row>
    <row r="11">
      <c r="B11" s="25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5">
        <f>(B12)</f>
        <v/>
      </c>
      <c r="T11" s="56" t="n">
        <v>19169.31</v>
      </c>
      <c r="U11" s="56">
        <f>(T11*S11)</f>
        <v/>
      </c>
    </row>
    <row r="12">
      <c r="B12" s="25" t="n">
        <v>0.0006400000000000001</v>
      </c>
      <c r="C12" s="56" t="n">
        <v>19169.31</v>
      </c>
      <c r="D12" s="56">
        <f>(C12*B12)</f>
        <v/>
      </c>
      <c r="S12" s="25">
        <f>(B13+B11+B14)</f>
        <v/>
      </c>
      <c r="T12" s="56">
        <f>(U12/S12)</f>
        <v/>
      </c>
      <c r="U12" s="56">
        <f>(D13+D11+D14)</f>
        <v/>
      </c>
    </row>
    <row r="13">
      <c r="B13" s="25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5">
        <f>(B15)</f>
        <v/>
      </c>
      <c r="T13" s="56" t="n">
        <v>18969</v>
      </c>
      <c r="U13" s="56">
        <f>(T13*S13)</f>
        <v/>
      </c>
    </row>
    <row r="14">
      <c r="B14" s="25" t="n">
        <v>0.00054</v>
      </c>
      <c r="C14" s="56" t="n">
        <v>19000</v>
      </c>
      <c r="D14" s="56">
        <f>(C14*B14)</f>
        <v/>
      </c>
      <c r="S14" s="25">
        <f>(B16+B26)</f>
        <v/>
      </c>
      <c r="T14" s="56">
        <f>(U14/S14)</f>
        <v/>
      </c>
      <c r="U14" s="56">
        <f>(D16+D26)</f>
        <v/>
      </c>
    </row>
    <row r="15">
      <c r="B15" s="25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5">
        <f>(B17+B18+B21+B33)</f>
        <v/>
      </c>
      <c r="T15" s="56">
        <f>(U15/S15)</f>
        <v/>
      </c>
      <c r="U15" s="56">
        <f>(D17+D18+D21+D33)</f>
        <v/>
      </c>
    </row>
    <row r="16">
      <c r="B16" s="25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5">
        <f>(B19+B27)</f>
        <v/>
      </c>
      <c r="T16" s="56">
        <f>(U16/S16)</f>
        <v/>
      </c>
      <c r="U16" s="56">
        <f>(D19+D27)</f>
        <v/>
      </c>
    </row>
    <row r="17">
      <c r="B17" s="25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5">
        <f>(B20+B28)</f>
        <v/>
      </c>
      <c r="T17" s="56">
        <f>(U17/S17)</f>
        <v/>
      </c>
      <c r="U17" s="56">
        <f>(D20+D28)</f>
        <v/>
      </c>
    </row>
    <row r="18">
      <c r="B18" s="25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5">
        <f>(B22+B27)</f>
        <v/>
      </c>
      <c r="T18" s="56">
        <f>(U18/S18)</f>
        <v/>
      </c>
      <c r="U18" s="56">
        <f>(D22+D29)</f>
        <v/>
      </c>
    </row>
    <row r="19">
      <c r="B19" s="25" t="n">
        <v>0.000599999999999999</v>
      </c>
      <c r="C19" s="56">
        <f>(D19/B19)</f>
        <v/>
      </c>
      <c r="D19" s="56" t="n">
        <v>10.02</v>
      </c>
      <c r="F19" s="25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5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5" t="n">
        <v>0.0009133</v>
      </c>
      <c r="C20" s="56">
        <f>(D20/B20)</f>
        <v/>
      </c>
      <c r="D20" s="56" t="n">
        <v>15.6</v>
      </c>
      <c r="S20" s="25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5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5">
        <f>(B25+B30)</f>
        <v/>
      </c>
      <c r="T21" s="56">
        <f>(U21/S21)</f>
        <v/>
      </c>
      <c r="U21" s="56">
        <f>(D25+D30)</f>
        <v/>
      </c>
    </row>
    <row r="22">
      <c r="B22" s="25" t="n">
        <v>0.00058</v>
      </c>
      <c r="C22" s="56">
        <f>(D22/B22)</f>
        <v/>
      </c>
      <c r="D22" s="56" t="n">
        <v>9.880000000000001</v>
      </c>
      <c r="S22" s="25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5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5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5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5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5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5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5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5" t="n">
        <v>-0.00018</v>
      </c>
      <c r="C28" s="56" t="n">
        <v>21355</v>
      </c>
      <c r="D28" s="56">
        <f>(B28*C28)</f>
        <v/>
      </c>
    </row>
    <row r="29">
      <c r="B29" s="25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5">
        <f>(-N64)</f>
        <v/>
      </c>
      <c r="C30" s="56" t="n">
        <v>21560</v>
      </c>
      <c r="D30" s="56">
        <f>(C30*B30)</f>
        <v/>
      </c>
    </row>
    <row r="31">
      <c r="B31" s="25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5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5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5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5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5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12.13162315607412</v>
      </c>
      <c r="M3" t="inlineStr">
        <is>
          <t>Objectif :</t>
        </is>
      </c>
      <c r="N3" s="25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0.00229893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5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5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5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5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0.7792734933270581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/>
      <c r="C6" s="56" t="n"/>
      <c r="D6" s="56" t="n"/>
      <c r="M6" t="inlineStr">
        <is>
          <t>Objectif</t>
        </is>
      </c>
      <c r="N6" s="25">
        <f>($B$5/5)</f>
        <v/>
      </c>
      <c r="O6" s="56">
        <f>($C$5*[1]Params!K8)</f>
        <v/>
      </c>
      <c r="P6" s="56">
        <f>(O6*N6)</f>
        <v/>
      </c>
    </row>
    <row r="7">
      <c r="B7" s="25" t="n"/>
      <c r="C7" s="56" t="n"/>
      <c r="D7" s="56" t="n"/>
      <c r="N7" s="25">
        <f>($B$5/5)</f>
        <v/>
      </c>
      <c r="O7" s="56">
        <f>($C$5*[1]Params!K9)</f>
        <v/>
      </c>
      <c r="P7" s="56">
        <f>(O7*N7)</f>
        <v/>
      </c>
    </row>
    <row r="8">
      <c r="B8" s="25" t="n"/>
      <c r="C8" s="56" t="n"/>
      <c r="D8" s="56" t="n"/>
      <c r="N8" s="25">
        <f>($B$5/5)</f>
        <v/>
      </c>
      <c r="O8" s="56">
        <f>($C$5*[1]Params!K10)</f>
        <v/>
      </c>
      <c r="P8" s="56">
        <f>(O8*N8)</f>
        <v/>
      </c>
    </row>
    <row r="9">
      <c r="B9" s="25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5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3.124029372456818</v>
      </c>
      <c r="M3" t="inlineStr">
        <is>
          <t>Objectif :</t>
        </is>
      </c>
      <c r="N3" s="25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0.01835554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13.4598197774242</v>
      </c>
      <c r="M3" t="inlineStr">
        <is>
          <t>Objectif :</t>
        </is>
      </c>
      <c r="N3" s="25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0.00239277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5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5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5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5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65.5223006039103</v>
      </c>
      <c r="N3" s="25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0.00119805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0.7012991298241612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0.05645173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0.0001201924351650323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4884.82495739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0.8269336046924948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0.32178843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6"/>
    <col width="9.140625" customWidth="1" style="14" min="227" max="16384"/>
  </cols>
  <sheetData>
    <row r="1"/>
    <row r="2"/>
    <row r="3">
      <c r="I3" t="inlineStr">
        <is>
          <t>Actual Price :</t>
        </is>
      </c>
      <c r="J3" s="76" t="n">
        <v>0.02471402331013542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0.05594388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5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1.109432055483048</v>
      </c>
      <c r="M3" t="inlineStr">
        <is>
          <t>Objectif :</t>
        </is>
      </c>
      <c r="N3" s="25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0.33873071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5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3.474895361430391</v>
      </c>
      <c r="M3" t="inlineStr">
        <is>
          <t>Objectif :</t>
        </is>
      </c>
      <c r="N3" s="25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0.10099833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7"/>
    <col width="9.140625" customWidth="1" style="14" min="24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0.6441896856003186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0.07532923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tabSelected="1"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9.616841363881149e-06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260.02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0.004454979304986342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94.31998967269404</v>
      </c>
      <c r="M3" t="inlineStr">
        <is>
          <t>Objectif :</t>
        </is>
      </c>
      <c r="N3" s="25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5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(B5)</f>
        <v/>
      </c>
      <c r="S5" s="56">
        <f>(C5)</f>
        <v/>
      </c>
      <c r="T5" s="56">
        <f>(R5*S5)</f>
        <v/>
      </c>
    </row>
    <row r="6">
      <c r="B6" s="25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5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5">
        <f>(B6+B7+B8+B9)</f>
        <v/>
      </c>
      <c r="S6" s="56" t="n">
        <v>0</v>
      </c>
      <c r="T6" s="56">
        <f>(D6+D7+D8+D9)</f>
        <v/>
      </c>
    </row>
    <row r="7">
      <c r="B7" s="25" t="n">
        <v>-0.007325</v>
      </c>
      <c r="C7" s="56">
        <f>(D7/B7)</f>
        <v/>
      </c>
      <c r="D7" s="56" t="n">
        <v>-0.3</v>
      </c>
      <c r="E7" s="56" t="n"/>
      <c r="N7" s="25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5">
        <f>(B10+B11)</f>
        <v/>
      </c>
      <c r="S7" s="56" t="n">
        <v>0</v>
      </c>
      <c r="T7" s="56">
        <f>(D10+D11)</f>
        <v/>
      </c>
    </row>
    <row r="8">
      <c r="B8" s="25">
        <f>(0.00803628-0.0000683)</f>
        <v/>
      </c>
      <c r="C8" s="56">
        <f>(D8/B8)</f>
        <v/>
      </c>
      <c r="D8" s="56" t="n">
        <v>0.29</v>
      </c>
      <c r="E8" s="56" t="n"/>
      <c r="N8" s="25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5">
        <f>(B12)</f>
        <v/>
      </c>
      <c r="S8" s="56" t="n">
        <v>0</v>
      </c>
      <c r="T8" s="56">
        <f>(R8*S8)</f>
        <v/>
      </c>
    </row>
    <row r="9">
      <c r="B9" s="25">
        <f>(0.00884882-0.00007521)</f>
        <v/>
      </c>
      <c r="C9" s="56">
        <f>(D9/B9)</f>
        <v/>
      </c>
      <c r="D9" s="56" t="n">
        <v>0.28</v>
      </c>
      <c r="E9" s="56" t="n"/>
      <c r="N9" s="25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5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5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5">
        <f>(B14)</f>
        <v/>
      </c>
      <c r="S10" s="56">
        <f>(C14)</f>
        <v/>
      </c>
      <c r="T10" s="56">
        <f>(D14)</f>
        <v/>
      </c>
    </row>
    <row r="11">
      <c r="B11" s="25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5">
        <f>(B15)</f>
        <v/>
      </c>
      <c r="S11" s="56">
        <f>(C15)</f>
        <v/>
      </c>
      <c r="T11" s="56">
        <f>(D15)</f>
        <v/>
      </c>
    </row>
    <row r="12">
      <c r="B12" s="25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5">
        <f>(B16+B23)</f>
        <v/>
      </c>
      <c r="S12" s="56">
        <f>(T12/R12)</f>
        <v/>
      </c>
      <c r="T12" s="56">
        <f>(D16+D23)</f>
        <v/>
      </c>
    </row>
    <row r="13">
      <c r="B13" s="25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5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5">
        <f>(0.60148-0.595318987)</f>
        <v/>
      </c>
      <c r="C14" s="56" t="n">
        <v>0</v>
      </c>
      <c r="D14" s="56" t="n">
        <v>0</v>
      </c>
      <c r="E14" s="56">
        <f>(B14*$J$3)</f>
        <v/>
      </c>
      <c r="I14" s="25" t="n"/>
      <c r="M14" t="inlineStr">
        <is>
          <t>Objectif</t>
        </is>
      </c>
      <c r="N14" s="25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8">
        <f>(B18)</f>
        <v/>
      </c>
      <c r="S14" s="59">
        <f>(C18)</f>
        <v/>
      </c>
      <c r="T14" s="60">
        <f>(D18)</f>
        <v/>
      </c>
    </row>
    <row r="15">
      <c r="B15" s="25">
        <f>(0.10209-0.101562222)</f>
        <v/>
      </c>
      <c r="C15" s="56" t="n">
        <v>0</v>
      </c>
      <c r="D15" s="56" t="n">
        <v>0</v>
      </c>
      <c r="E15" s="56">
        <f>(B15*$J$3)</f>
        <v/>
      </c>
      <c r="N15" s="25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5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5" t="n">
        <v>0.49053</v>
      </c>
      <c r="C16" s="56">
        <f>(D16/B16)</f>
        <v/>
      </c>
      <c r="D16" s="56" t="n">
        <v>6.3</v>
      </c>
      <c r="E16" s="56" t="n"/>
      <c r="N16" s="25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5">
        <f>(B20)</f>
        <v/>
      </c>
      <c r="S16" s="56">
        <f>(T16/R16)</f>
        <v/>
      </c>
      <c r="T16" s="56">
        <f>(D20)</f>
        <v/>
      </c>
    </row>
    <row r="17">
      <c r="B17" s="25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5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5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8" t="n">
        <v>0.0633783</v>
      </c>
      <c r="C18" s="59" t="n">
        <v>0</v>
      </c>
      <c r="D18" s="60" t="n">
        <v>0</v>
      </c>
      <c r="E18" s="57">
        <f>B18*J3</f>
        <v/>
      </c>
      <c r="N18" s="25" t="n"/>
      <c r="O18" s="56" t="n"/>
      <c r="P18" s="56" t="n"/>
      <c r="R18" s="25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5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5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5" t="n">
        <v>0.0414744</v>
      </c>
      <c r="C20" s="56">
        <f>(D20/B20)</f>
        <v/>
      </c>
      <c r="D20" s="56" t="n">
        <v>0.5</v>
      </c>
      <c r="E20" s="56" t="n"/>
      <c r="N20" s="25" t="n"/>
      <c r="O20" s="56" t="n"/>
      <c r="P20" s="56" t="n"/>
      <c r="R20" s="25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5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5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5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5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5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5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5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5" t="n">
        <v>-0.31</v>
      </c>
      <c r="C24" s="56">
        <f>(D24/B24)</f>
        <v/>
      </c>
      <c r="D24" s="56" t="n">
        <v>-5.704</v>
      </c>
      <c r="E24" s="56" t="n"/>
      <c r="N24" s="25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5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5" t="n">
        <v>-0.098095</v>
      </c>
      <c r="C25" s="56">
        <f>(D25/B25)</f>
        <v/>
      </c>
      <c r="D25" s="56" t="n">
        <v>-2.16</v>
      </c>
      <c r="E25" s="56" t="n"/>
      <c r="N25" s="25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5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5">
        <f>(-0.05715)</f>
        <v/>
      </c>
      <c r="C26" s="56">
        <f>(D26/B26)</f>
        <v/>
      </c>
      <c r="D26" s="56" t="n">
        <v>-1.25988073</v>
      </c>
      <c r="E26" s="56" t="n"/>
      <c r="N26" s="25">
        <f>4*($B$19+R19)/5-$N$25-N24-N23</f>
        <v/>
      </c>
      <c r="O26" s="56">
        <f>($S$15*[1]Params!K11)</f>
        <v/>
      </c>
      <c r="P26" s="56">
        <f>O26*N26</f>
        <v/>
      </c>
      <c r="R26" s="25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5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5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5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5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5" t="n">
        <v>-0.102</v>
      </c>
      <c r="C29" s="56">
        <f>(D29/B29)</f>
        <v/>
      </c>
      <c r="D29" s="56">
        <f>(-2.275+0.019338)</f>
        <v/>
      </c>
      <c r="E29" s="56" t="n"/>
      <c r="R29" s="25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5" t="n">
        <v>0.11322</v>
      </c>
      <c r="C30" s="56">
        <f>(D30/B30)</f>
        <v/>
      </c>
      <c r="D30" s="56" t="n">
        <v>2.13</v>
      </c>
      <c r="E30" s="56" t="n"/>
      <c r="N30" s="25" t="n"/>
      <c r="P30" s="25" t="n"/>
      <c r="R30" s="25" t="n"/>
      <c r="S30" s="56" t="n"/>
      <c r="T30" s="56" t="n"/>
    </row>
    <row r="31">
      <c r="B31" s="25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5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5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5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5" t="n">
        <v>0.11518</v>
      </c>
      <c r="C35" s="56">
        <f>D35/B35</f>
        <v/>
      </c>
      <c r="D35" s="56" t="n">
        <v>2.13</v>
      </c>
      <c r="E35" s="56" t="n"/>
      <c r="F35" s="25" t="n"/>
      <c r="H35" s="57" t="n"/>
      <c r="J35" s="57" t="n"/>
      <c r="S35" s="56" t="n"/>
      <c r="T35" s="56" t="n"/>
    </row>
    <row r="36">
      <c r="B36" s="25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5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5" t="n">
        <v>-0.1</v>
      </c>
      <c r="C38" s="56">
        <f>D38/B38</f>
        <v/>
      </c>
      <c r="D38" s="56">
        <f>-3.1462+0.026743</f>
        <v/>
      </c>
      <c r="E38" s="56" t="n"/>
      <c r="N38" s="25" t="n"/>
      <c r="P38" s="57" t="n"/>
      <c r="S38" s="56" t="n"/>
      <c r="T38" s="56" t="n"/>
    </row>
    <row r="39">
      <c r="B39" s="25" t="n">
        <v>-0.65</v>
      </c>
      <c r="C39" s="56">
        <f>D39/B39</f>
        <v/>
      </c>
      <c r="D39" s="56">
        <f>-21.40712492</f>
        <v/>
      </c>
      <c r="E39" s="56" t="n"/>
      <c r="N39" s="25">
        <f>N16+N25</f>
        <v/>
      </c>
      <c r="S39" s="56" t="n"/>
      <c r="T39" s="56" t="n"/>
    </row>
    <row r="40">
      <c r="B40" s="25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5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5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5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5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5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5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5" t="n"/>
      <c r="S47" s="56" t="n"/>
      <c r="T47" s="56" t="n"/>
    </row>
    <row r="48"/>
    <row r="49"/>
    <row r="50">
      <c r="N50" s="25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0.1038581397338639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0.25129089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6.366553389121719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0.00262215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5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0.5681095998242732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0.81794159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0"/>
    <col width="9.140625" customWidth="1" style="14" min="21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14.30586203188539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0.0008861299999999999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0"/>
    <col width="9.140625" customWidth="1" style="14" min="211" max="16384"/>
  </cols>
  <sheetData>
    <row r="1"/>
    <row r="2"/>
    <row r="3">
      <c r="I3" t="inlineStr">
        <is>
          <t>Actual Price :</t>
        </is>
      </c>
      <c r="J3" s="76" t="n">
        <v>2.66629987291737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0.00017135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0.4082455290735403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0.005448503048996108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7"/>
    <col width="9.140625" customWidth="1" style="14" min="21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9.110009505481985</v>
      </c>
      <c r="M3" t="inlineStr">
        <is>
          <t>Objectif :</t>
        </is>
      </c>
      <c r="N3" s="25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1.272e-05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0.5233136999413731</v>
      </c>
      <c r="M3" t="inlineStr">
        <is>
          <t>Objectif :</t>
        </is>
      </c>
      <c r="N3" s="25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0.7394433500000001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2024-01-06T22:16:36Z</dcterms:modified>
  <cp:lastModifiedBy>Tiko</cp:lastModifiedBy>
</cp:coreProperties>
</file>