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0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79713792"/>
        <axId val="79715712"/>
      </lineChart>
      <dateAx>
        <axId val="7971379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9715712"/>
        <crosses val="autoZero"/>
        <lblOffset val="100"/>
      </dateAx>
      <valAx>
        <axId val="7971571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9713792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tabSelected="1" workbookViewId="0">
      <selection activeCell="B12" sqref="B12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1796.174976776015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0.00587993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0.10712307</v>
      </c>
      <c r="C35" s="57">
        <f>(D35/B35)</f>
        <v/>
      </c>
      <c r="D35" s="23" t="n">
        <v>174.84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0.02198738</v>
      </c>
      <c r="C36" s="57">
        <f>(D36/B36)</f>
        <v/>
      </c>
      <c r="D36" s="23" t="n">
        <v>36.9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0.04965787</v>
      </c>
      <c r="C40" s="57">
        <f>(D40/B40)</f>
        <v/>
      </c>
      <c r="D40" s="23" t="n">
        <v>90.34999999999999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6" sqref="B6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34785.8478405043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0.00034429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0.00654577</v>
      </c>
      <c r="C23" s="56">
        <f>(D23/B23)</f>
        <v/>
      </c>
      <c r="D23" s="56" t="n">
        <v>152.49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0.00147913</v>
      </c>
      <c r="C24" s="56">
        <f>(D24/B24)</f>
        <v/>
      </c>
      <c r="D24" s="56" t="n">
        <v>36.9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0.00163896</v>
      </c>
      <c r="C34" s="56">
        <f>(D34/B34)</f>
        <v/>
      </c>
      <c r="D34" s="56" t="n">
        <v>42.65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2"/>
  <sheetViews>
    <sheetView zoomScale="85" zoomScaleNormal="85" workbookViewId="0">
      <selection activeCell="O232" sqref="O232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0.2904034796835371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topLeftCell="A7" workbookViewId="0">
      <selection activeCell="L46" sqref="L4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685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0.002905678341719075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24.8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6.6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5.15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6.99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0.23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0.41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0.19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$C$30</formula>
    </cfRule>
    <cfRule type="cellIs" priority="6" operator="greaterThan" dxfId="1">
      <formula>$C$30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0.3216565173667336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0.644344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108.84408625</v>
      </c>
      <c r="C7" s="56">
        <f>(D7/B7)</f>
        <v/>
      </c>
      <c r="D7" s="56" t="n">
        <v>36.9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0.1109503214007944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0.54425488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8" sqref="B8: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1.36799048337713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11.41986337</v>
      </c>
      <c r="C5" s="56">
        <f>(D5/B5)</f>
        <v/>
      </c>
      <c r="D5" s="56" t="n">
        <v>36.9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0.55054899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7.775215697385853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0.02166049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V19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11.81583007446359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2.43425442</v>
      </c>
      <c r="C5" s="56">
        <f>(D5/B5)</f>
        <v/>
      </c>
      <c r="D5" s="56" t="n">
        <v>36.9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0.01436633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0.68756226</v>
      </c>
      <c r="C10" s="56">
        <f>(D10/B10)</f>
        <v/>
      </c>
      <c r="D10" s="56" t="n">
        <v>9.84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0.001725204953209689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7"/>
  <sheetViews>
    <sheetView workbookViewId="0">
      <selection activeCell="B13" sqref="B13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230.7792449005709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0.00181315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0.53916946</v>
      </c>
      <c r="C11" s="56">
        <f>(D11/B11)</f>
        <v/>
      </c>
      <c r="D11" s="56" t="n">
        <v>153.99</v>
      </c>
      <c r="E11" t="inlineStr">
        <is>
          <t>DCA1</t>
        </is>
      </c>
      <c r="P11" s="56">
        <f>(SUM(P6:P9))</f>
        <v/>
      </c>
    </row>
    <row r="12">
      <c r="B12" s="69" t="n">
        <v>0.12803317</v>
      </c>
      <c r="C12" s="56">
        <f>(D12/B12)</f>
        <v/>
      </c>
      <c r="D12" s="56" t="n">
        <v>36.9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M41" sqref="M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0.06778738007606672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0.25926684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6" sqref="B6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4.614763357378131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6.66290701</v>
      </c>
      <c r="C5" s="56">
        <f>(D5/B5)</f>
        <v/>
      </c>
      <c r="D5" s="56" t="n">
        <v>36.9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0.06154913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41" sqref="B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32.81482498409767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0.00289165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3.995749577034529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2.21018205</v>
      </c>
      <c r="C5" s="56">
        <f>(D5/B5)</f>
        <v/>
      </c>
      <c r="D5" s="56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0.00198646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1.75754903682323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5.25555128</v>
      </c>
      <c r="C5" s="56">
        <f>(D5/B5)</f>
        <v/>
      </c>
      <c r="D5" s="56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0.0167703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U21"/>
  <sheetViews>
    <sheetView workbookViewId="0">
      <selection activeCell="D5" sqref="D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10.94959769189441</v>
      </c>
      <c r="M3" t="inlineStr">
        <is>
          <t>Objectif :</t>
        </is>
      </c>
      <c r="N3" s="24">
        <f>(INDEX(N5:N15,MATCH(MAX(O6:O7),O5:O15,0))/0.9)</f>
        <v/>
      </c>
      <c r="O3" s="57">
        <f>(MAX(O6:O7)*0.85)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6">
        <f>(D5/B5)</f>
        <v/>
      </c>
      <c r="D5" s="56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0.00212178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9.45</f>
        <v/>
      </c>
      <c r="P6" s="56">
        <f>-D7</f>
        <v/>
      </c>
      <c r="Q6" t="inlineStr">
        <is>
          <t>Done</t>
        </is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2*($B$5/5)-N6</f>
        <v/>
      </c>
      <c r="O7" s="56">
        <f>C8</f>
        <v/>
      </c>
      <c r="P7" s="56">
        <f>(O7*N7)</f>
        <v/>
      </c>
      <c r="Q7" t="inlineStr">
        <is>
          <t>Done</t>
        </is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3*($B$5/5)-N6-N7</f>
        <v/>
      </c>
      <c r="O8" s="56">
        <f>($C$5*Params!K10)</f>
        <v/>
      </c>
      <c r="P8" s="56">
        <f>(O8*N8)</f>
        <v/>
      </c>
      <c r="R8" s="1">
        <f>B8</f>
        <v/>
      </c>
      <c r="S8" s="56">
        <f>(T8/R8)</f>
        <v/>
      </c>
      <c r="T8" s="56">
        <f>D8</f>
        <v/>
      </c>
      <c r="U8" s="57" t="n"/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($B$5/5)</f>
        <v/>
      </c>
      <c r="O9" s="56">
        <f>($C$5*Params!K11)</f>
        <v/>
      </c>
      <c r="P9" s="56">
        <f>(O9*N9)</f>
        <v/>
      </c>
      <c r="R9" s="1" t="n"/>
      <c r="S9" s="56" t="n"/>
      <c r="T9" s="56" t="n"/>
      <c r="U9" s="57" t="n"/>
    </row>
    <row r="10">
      <c r="B10">
        <f>(SUM(B5:B9))</f>
        <v/>
      </c>
      <c r="C10" s="56" t="n"/>
      <c r="D10" s="56">
        <f>(SUM(D5:D9))</f>
        <v/>
      </c>
      <c r="O10" s="56" t="n"/>
      <c r="P10" s="56" t="n"/>
      <c r="R10" s="1" t="n"/>
      <c r="S10" s="56" t="n"/>
      <c r="T10" s="57" t="n"/>
    </row>
    <row r="11">
      <c r="O11" s="56" t="n"/>
      <c r="P11" s="56">
        <f>(SUM(P6:P9))</f>
        <v/>
      </c>
    </row>
    <row r="12"/>
    <row r="13"/>
    <row r="14"/>
    <row r="15"/>
    <row r="16"/>
    <row r="17"/>
    <row r="18"/>
    <row r="19"/>
    <row r="20"/>
    <row r="21">
      <c r="R21">
        <f>(SUM(R5:R20))</f>
        <v/>
      </c>
      <c r="T21" s="56">
        <f>(SUM(T5:T20))</f>
        <v/>
      </c>
    </row>
  </sheetData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5"/>
  <sheetViews>
    <sheetView workbookViewId="0">
      <selection activeCell="D10" activeCellId="1" sqref="D8 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69.2182161876507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0.0009241400000000001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0.4483410379545382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0.05307736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6.396025362580247e-05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4729.9961427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0.6595494146756158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0.3054281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39.76216772</v>
      </c>
      <c r="C7" s="56">
        <f>(D7/B7)</f>
        <v/>
      </c>
      <c r="D7" s="56" t="n">
        <v>36.9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E5" sqref="E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0.5775696550002466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2.3810057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0.21534154</v>
      </c>
      <c r="C7" s="58" t="n">
        <v>0</v>
      </c>
      <c r="D7" s="26">
        <f>(B7*C7)</f>
        <v/>
      </c>
      <c r="E7" s="56">
        <f>(B7*J3)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1.539047387249469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21.17410109</v>
      </c>
      <c r="C6" s="56">
        <f>(D6/B6)</f>
        <v/>
      </c>
      <c r="D6" s="56" t="n">
        <v>36.9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0.09596842999999999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7.849282686405416e-06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249.63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45"/>
  <sheetViews>
    <sheetView workbookViewId="0">
      <selection activeCell="I35" sqref="I35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39.86252913742914</v>
      </c>
      <c r="M3" t="inlineStr">
        <is>
          <t>Objectif :</t>
        </is>
      </c>
      <c r="N3" s="24">
        <f>(INDEX(N5:N26,MATCH(MAX(O6:O8,O23:O24,O14:O15),O5:O26,0))/0.9)</f>
        <v/>
      </c>
      <c r="O3" s="57">
        <f>(MAX(O14:O15,O23:O24,O6:O8)*0.85)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(B41*J3)</f>
        <v/>
      </c>
      <c r="K4" s="4">
        <f>(J4/D41-1)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 t="n">
        <v>23</v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(3*($R$13+N14+$R$21)/5-N14-N15)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5.93414733</v>
      </c>
      <c r="C17" s="56">
        <f>(D17/B17)</f>
        <v/>
      </c>
      <c r="D17" s="56" t="n">
        <v>115.08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0.055952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1.82765759</v>
      </c>
      <c r="C19" s="56">
        <f>(D19/B19)</f>
        <v/>
      </c>
      <c r="D19" s="56" t="n">
        <v>36.9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</f>
        <v/>
      </c>
      <c r="S23" s="57">
        <f>T23/R23</f>
        <v/>
      </c>
      <c r="T23" s="56">
        <f>D37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(3*($R$15+$N$23+$R$19)/5-$N$23-N24)</f>
        <v/>
      </c>
      <c r="O25" s="56">
        <f>($S$15*Params!K10)</f>
        <v/>
      </c>
      <c r="P25" s="56">
        <f>(O25*N25)</f>
        <v/>
      </c>
      <c r="R25" s="24">
        <f>B39</f>
        <v/>
      </c>
      <c r="S25" s="56">
        <f>C39</f>
        <v/>
      </c>
      <c r="T25" s="56">
        <f>D39</f>
        <v/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S39" s="56" t="n"/>
      <c r="T39" s="56" t="n"/>
    </row>
    <row r="40">
      <c r="C40" s="56" t="n"/>
      <c r="D40" s="56" t="n"/>
      <c r="E40" s="56" t="n"/>
      <c r="S40" s="56" t="n"/>
      <c r="T40" s="56" t="n"/>
    </row>
    <row r="41">
      <c r="B41" s="24">
        <f>(SUM(B5:B40))</f>
        <v/>
      </c>
      <c r="C41" s="56" t="n"/>
      <c r="D41" s="56">
        <f>(SUM(D5:D40))</f>
        <v/>
      </c>
      <c r="E41" s="56" t="n"/>
      <c r="F41" t="inlineStr">
        <is>
          <t>Moy</t>
        </is>
      </c>
      <c r="G41" s="56">
        <f>(D41/B41)</f>
        <v/>
      </c>
      <c r="R41" s="24">
        <f>(SUM(R5:R36))</f>
        <v/>
      </c>
      <c r="S41" s="56" t="n"/>
      <c r="T41" s="56">
        <f>(SUM(T5:T36))</f>
        <v/>
      </c>
      <c r="V41" t="inlineStr">
        <is>
          <t>Moy</t>
        </is>
      </c>
      <c r="W41" s="56">
        <f>(T41/R41)</f>
        <v/>
      </c>
    </row>
    <row r="42">
      <c r="M42" s="24" t="n"/>
      <c r="S42" s="56" t="n"/>
      <c r="T42" s="56" t="n"/>
    </row>
    <row r="43"/>
    <row r="44"/>
    <row r="45">
      <c r="N45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1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9 O16:O17 O25: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41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U41" sqref="U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0.09884203606335926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0.21256353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4.685605257126994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1.93560406</v>
      </c>
      <c r="C5" s="56">
        <f>(D5/B5)</f>
        <v/>
      </c>
      <c r="D5" s="56" t="n">
        <v>10.56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0.00242074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25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0.6044403709401972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0.73149458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6"/>
  <sheetViews>
    <sheetView workbookViewId="0">
      <selection activeCell="N3" sqref="N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0.108659297198469</v>
      </c>
      <c r="M3" t="inlineStr">
        <is>
          <t>Objectif :</t>
        </is>
      </c>
      <c r="N3" s="29">
        <f>(INDEX(N5:N28,MATCH(MAX(O6:O7),O5:O28,0))/0.9)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9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-B11</f>
        <v/>
      </c>
      <c r="O7" s="56">
        <f>($C$5*Params!K9)</f>
        <v/>
      </c>
      <c r="P7" s="56">
        <f>-D11</f>
        <v/>
      </c>
      <c r="Q7" t="inlineStr">
        <is>
          <t>Done</t>
        </is>
      </c>
      <c r="R7" s="29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3*($B$5+$R$7)/5-N7-N6</f>
        <v/>
      </c>
      <c r="O8" s="56">
        <f>($C$5*Params!K10)</f>
        <v/>
      </c>
      <c r="P8" s="56">
        <f>(O8*N8)</f>
        <v/>
      </c>
      <c r="R8" s="29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($B$5+$R$7)/5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35">
        <f>D11/B11</f>
        <v/>
      </c>
      <c r="D11" s="56">
        <f>-1.294159</f>
        <v/>
      </c>
      <c r="N11" s="29" t="n"/>
      <c r="O11" s="56" t="n"/>
      <c r="P11" s="56" t="n"/>
      <c r="R11" s="24" t="n"/>
      <c r="S11" s="56" t="n"/>
      <c r="T11" s="56" t="n"/>
    </row>
    <row r="12">
      <c r="C12" s="56" t="n"/>
      <c r="D12" s="56" t="n"/>
      <c r="F12" t="inlineStr">
        <is>
          <t>Moy</t>
        </is>
      </c>
      <c r="G12" s="56">
        <f>(D13/B13)</f>
        <v/>
      </c>
      <c r="O12" s="56" t="n"/>
      <c r="P12" s="56">
        <f>(SUM(P6:P9))</f>
        <v/>
      </c>
      <c r="R12" s="24" t="n"/>
      <c r="S12" s="56" t="n"/>
      <c r="T12" s="56" t="n"/>
    </row>
    <row r="13">
      <c r="B13" s="19">
        <f>(SUM(B5:B12))</f>
        <v/>
      </c>
      <c r="C13" s="56" t="n"/>
      <c r="D13" s="56">
        <f>(SUM(D5:D12))</f>
        <v/>
      </c>
      <c r="O13" s="56" t="n"/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  <c r="V23" s="57" t="n"/>
    </row>
    <row r="24"/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R32" s="24">
        <f>(SUM(R5:R30))</f>
        <v/>
      </c>
      <c r="S32" s="56" t="n"/>
      <c r="T32" s="56">
        <f>(SUM(T5:T30))</f>
        <v/>
      </c>
      <c r="V32" t="inlineStr">
        <is>
          <t>Moy</t>
        </is>
      </c>
      <c r="W32" s="56">
        <f>(T32/R32)</f>
        <v/>
      </c>
    </row>
    <row r="33">
      <c r="S33" s="56" t="n"/>
      <c r="T33" s="56" t="n"/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</sheetData>
  <conditionalFormatting sqref="C5 C9:C10 G12 O8: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2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0.6850916184226239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0.003824858378751472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M34" sqref="M34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2023-11-02T22:56:46Z</dcterms:modified>
  <cp:lastModifiedBy>Tiko</cp:lastModifiedBy>
</cp:coreProperties>
</file>