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G13" s="1"/>
  <c r="T5"/>
  <c r="R5"/>
  <c r="R18" s="1"/>
  <c r="C5"/>
  <c r="O9" s="1"/>
  <c r="P9" s="1"/>
  <c r="K4"/>
  <c r="J4"/>
  <c r="B14" i="38"/>
  <c r="N9"/>
  <c r="N8"/>
  <c r="N7"/>
  <c r="S6"/>
  <c r="R6"/>
  <c r="N6"/>
  <c r="E6"/>
  <c r="D6"/>
  <c r="T6" s="1"/>
  <c r="T18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P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R18" s="1"/>
  <c r="C5"/>
  <c r="O7" s="1"/>
  <c r="P7" s="1"/>
  <c r="P11" s="1"/>
  <c r="K4"/>
  <c r="N3"/>
  <c r="P3" s="1"/>
  <c r="B13" i="35"/>
  <c r="J4" s="1"/>
  <c r="N9"/>
  <c r="N8"/>
  <c r="N7"/>
  <c r="N6"/>
  <c r="Q6" s="1"/>
  <c r="E6"/>
  <c r="D6"/>
  <c r="D13" s="1"/>
  <c r="G12" s="1"/>
  <c r="C5"/>
  <c r="O9" s="1"/>
  <c r="P9" s="1"/>
  <c r="K4"/>
  <c r="C44" i="34"/>
  <c r="C43"/>
  <c r="C42"/>
  <c r="D41"/>
  <c r="C41"/>
  <c r="C40"/>
  <c r="N39"/>
  <c r="D39"/>
  <c r="C39"/>
  <c r="D38"/>
  <c r="C38"/>
  <c r="O8" s="1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V19" s="1"/>
  <c r="C19"/>
  <c r="T18"/>
  <c r="R18"/>
  <c r="E18"/>
  <c r="T17"/>
  <c r="R17"/>
  <c r="P17"/>
  <c r="N17"/>
  <c r="C17"/>
  <c r="T16"/>
  <c r="S16" s="1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P8"/>
  <c r="C8"/>
  <c r="B8"/>
  <c r="T7"/>
  <c r="R7"/>
  <c r="P7"/>
  <c r="N7"/>
  <c r="C7"/>
  <c r="T6"/>
  <c r="O6"/>
  <c r="N6"/>
  <c r="P6" s="1"/>
  <c r="B6"/>
  <c r="S5"/>
  <c r="D5"/>
  <c r="D46" s="1"/>
  <c r="B5"/>
  <c r="D10" i="33"/>
  <c r="G9" s="1"/>
  <c r="B10"/>
  <c r="N9"/>
  <c r="N8"/>
  <c r="O7"/>
  <c r="P7" s="1"/>
  <c r="N7"/>
  <c r="N6"/>
  <c r="C5"/>
  <c r="O9" s="1"/>
  <c r="K4"/>
  <c r="J4"/>
  <c r="D13" i="32"/>
  <c r="B13"/>
  <c r="G12"/>
  <c r="N9"/>
  <c r="N8"/>
  <c r="N7"/>
  <c r="N6"/>
  <c r="E6"/>
  <c r="D6"/>
  <c r="C5"/>
  <c r="J4"/>
  <c r="K4" s="1"/>
  <c r="B14" i="31"/>
  <c r="N9" s="1"/>
  <c r="O9"/>
  <c r="P9" s="1"/>
  <c r="P8"/>
  <c r="N8"/>
  <c r="C8"/>
  <c r="P7"/>
  <c r="N7"/>
  <c r="D7"/>
  <c r="C7" s="1"/>
  <c r="U6"/>
  <c r="R6"/>
  <c r="R17" s="1"/>
  <c r="N6"/>
  <c r="P6" s="1"/>
  <c r="E6"/>
  <c r="D6"/>
  <c r="T5"/>
  <c r="S5"/>
  <c r="R5"/>
  <c r="C5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N8"/>
  <c r="C8"/>
  <c r="T7"/>
  <c r="R7"/>
  <c r="N7"/>
  <c r="E7"/>
  <c r="U6"/>
  <c r="T6"/>
  <c r="S6"/>
  <c r="O17" s="1"/>
  <c r="P17" s="1"/>
  <c r="R6"/>
  <c r="P6"/>
  <c r="N6"/>
  <c r="C6"/>
  <c r="T5"/>
  <c r="S5" s="1"/>
  <c r="R5"/>
  <c r="C5"/>
  <c r="O9" s="1"/>
  <c r="P9" s="1"/>
  <c r="K4"/>
  <c r="J4"/>
  <c r="D11" i="29"/>
  <c r="B11"/>
  <c r="G10"/>
  <c r="T9"/>
  <c r="S9"/>
  <c r="R9"/>
  <c r="N9"/>
  <c r="C9"/>
  <c r="R8"/>
  <c r="O8"/>
  <c r="P8" s="1"/>
  <c r="N8"/>
  <c r="D8"/>
  <c r="T7"/>
  <c r="R7"/>
  <c r="P7"/>
  <c r="O7" s="1"/>
  <c r="N7"/>
  <c r="E7"/>
  <c r="D7"/>
  <c r="T6"/>
  <c r="O6"/>
  <c r="N6"/>
  <c r="E6"/>
  <c r="U6" s="1"/>
  <c r="D6"/>
  <c r="T5"/>
  <c r="R5"/>
  <c r="R28" s="1"/>
  <c r="C5"/>
  <c r="O9" s="1"/>
  <c r="P9" s="1"/>
  <c r="K4"/>
  <c r="J4"/>
  <c r="D10" i="28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E6"/>
  <c r="D6"/>
  <c r="D5"/>
  <c r="D22" s="1"/>
  <c r="D15" i="24"/>
  <c r="K4" s="1"/>
  <c r="B15"/>
  <c r="G14"/>
  <c r="C13"/>
  <c r="C12"/>
  <c r="C11"/>
  <c r="C10"/>
  <c r="C9"/>
  <c r="T8"/>
  <c r="R8"/>
  <c r="N9" s="1"/>
  <c r="O8"/>
  <c r="C8"/>
  <c r="T7"/>
  <c r="S7"/>
  <c r="R7"/>
  <c r="C7"/>
  <c r="O9" s="1"/>
  <c r="T6"/>
  <c r="R6"/>
  <c r="O6"/>
  <c r="E6"/>
  <c r="D6"/>
  <c r="T5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8"/>
  <c r="O7"/>
  <c r="D7"/>
  <c r="N6"/>
  <c r="N7" s="1"/>
  <c r="E6"/>
  <c r="D6"/>
  <c r="C5"/>
  <c r="O9" s="1"/>
  <c r="J4"/>
  <c r="D10" i="21"/>
  <c r="B10"/>
  <c r="N9"/>
  <c r="N8"/>
  <c r="O7"/>
  <c r="P7" s="1"/>
  <c r="N7"/>
  <c r="N6"/>
  <c r="C5"/>
  <c r="O9" s="1"/>
  <c r="P9" s="1"/>
  <c r="J4"/>
  <c r="B12" i="20"/>
  <c r="C10"/>
  <c r="T9"/>
  <c r="R9"/>
  <c r="N9"/>
  <c r="C9"/>
  <c r="T8"/>
  <c r="R8"/>
  <c r="C8"/>
  <c r="T7"/>
  <c r="R7"/>
  <c r="P7"/>
  <c r="O7"/>
  <c r="N7"/>
  <c r="C7"/>
  <c r="R6"/>
  <c r="P6"/>
  <c r="N6"/>
  <c r="N8" s="1"/>
  <c r="E6"/>
  <c r="D6"/>
  <c r="T6" s="1"/>
  <c r="T5"/>
  <c r="S5"/>
  <c r="R5"/>
  <c r="C5"/>
  <c r="O8" s="1"/>
  <c r="P8" s="1"/>
  <c r="J4"/>
  <c r="R33" i="19"/>
  <c r="B14"/>
  <c r="C12"/>
  <c r="D11"/>
  <c r="C10"/>
  <c r="T9"/>
  <c r="S9"/>
  <c r="R9"/>
  <c r="N9"/>
  <c r="C9"/>
  <c r="T8"/>
  <c r="S8" s="1"/>
  <c r="R8"/>
  <c r="O8"/>
  <c r="C8"/>
  <c r="T7"/>
  <c r="S7"/>
  <c r="R7"/>
  <c r="N8" s="1"/>
  <c r="N7"/>
  <c r="C7"/>
  <c r="T6"/>
  <c r="R6"/>
  <c r="N6"/>
  <c r="C6"/>
  <c r="S6" s="1"/>
  <c r="R5"/>
  <c r="C5"/>
  <c r="J4"/>
  <c r="O9" i="18"/>
  <c r="T8"/>
  <c r="R8"/>
  <c r="O8"/>
  <c r="C8"/>
  <c r="B8"/>
  <c r="B13" s="1"/>
  <c r="N9" s="1"/>
  <c r="P9" s="1"/>
  <c r="T7"/>
  <c r="R7"/>
  <c r="P7"/>
  <c r="N7"/>
  <c r="D7"/>
  <c r="C7"/>
  <c r="R6"/>
  <c r="P6"/>
  <c r="N6"/>
  <c r="E6"/>
  <c r="D6"/>
  <c r="T6" s="1"/>
  <c r="T22" s="1"/>
  <c r="T5"/>
  <c r="S5"/>
  <c r="R5"/>
  <c r="R22" s="1"/>
  <c r="C12" i="17"/>
  <c r="D11"/>
  <c r="T10"/>
  <c r="R10"/>
  <c r="C10"/>
  <c r="R9"/>
  <c r="O9"/>
  <c r="D9"/>
  <c r="B9"/>
  <c r="R8"/>
  <c r="O8"/>
  <c r="D8"/>
  <c r="C8" s="1"/>
  <c r="B8"/>
  <c r="B14" s="1"/>
  <c r="T7"/>
  <c r="S7"/>
  <c r="R7"/>
  <c r="P7"/>
  <c r="N7"/>
  <c r="C7"/>
  <c r="T6"/>
  <c r="S6" s="1"/>
  <c r="R6"/>
  <c r="N6"/>
  <c r="E6"/>
  <c r="D6"/>
  <c r="T5"/>
  <c r="R5"/>
  <c r="R13" s="1"/>
  <c r="C5"/>
  <c r="B13" i="16"/>
  <c r="O9"/>
  <c r="N8"/>
  <c r="O7"/>
  <c r="N6"/>
  <c r="E6"/>
  <c r="D6"/>
  <c r="D13" s="1"/>
  <c r="G12" s="1"/>
  <c r="C5"/>
  <c r="O8" s="1"/>
  <c r="P8" s="1"/>
  <c r="G17" i="15"/>
  <c r="B17"/>
  <c r="J4" s="1"/>
  <c r="O16"/>
  <c r="N15"/>
  <c r="C15"/>
  <c r="D14"/>
  <c r="C14"/>
  <c r="C13"/>
  <c r="C12"/>
  <c r="S9" s="1"/>
  <c r="C11"/>
  <c r="S8" s="1"/>
  <c r="O6" s="1"/>
  <c r="P6" s="1"/>
  <c r="T10"/>
  <c r="R10"/>
  <c r="E10"/>
  <c r="T9"/>
  <c r="R9"/>
  <c r="O9"/>
  <c r="D9"/>
  <c r="R8"/>
  <c r="T8" s="1"/>
  <c r="J8"/>
  <c r="J9" s="1"/>
  <c r="E8"/>
  <c r="S7"/>
  <c r="R7"/>
  <c r="T7" s="1"/>
  <c r="E7"/>
  <c r="S6"/>
  <c r="R6"/>
  <c r="T6" s="1"/>
  <c r="N6"/>
  <c r="D6"/>
  <c r="T5"/>
  <c r="S5" s="1"/>
  <c r="R5"/>
  <c r="D5"/>
  <c r="D17" s="1"/>
  <c r="K4" s="1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N9"/>
  <c r="C9"/>
  <c r="C8"/>
  <c r="T7"/>
  <c r="R7"/>
  <c r="N8" s="1"/>
  <c r="O7"/>
  <c r="C7"/>
  <c r="T6"/>
  <c r="S6"/>
  <c r="R6"/>
  <c r="N6"/>
  <c r="E6"/>
  <c r="D6"/>
  <c r="D14" s="1"/>
  <c r="G13" s="1"/>
  <c r="R5"/>
  <c r="R14" s="1"/>
  <c r="C5"/>
  <c r="J4"/>
  <c r="B14" i="10"/>
  <c r="N7" s="1"/>
  <c r="C11"/>
  <c r="C10"/>
  <c r="O9"/>
  <c r="C9"/>
  <c r="T8"/>
  <c r="S8"/>
  <c r="R8"/>
  <c r="N8"/>
  <c r="C8"/>
  <c r="T7"/>
  <c r="R7"/>
  <c r="C7"/>
  <c r="R6"/>
  <c r="P6"/>
  <c r="O6"/>
  <c r="O3" s="1"/>
  <c r="N6"/>
  <c r="E6"/>
  <c r="U6" s="1"/>
  <c r="D6"/>
  <c r="D14" s="1"/>
  <c r="T5"/>
  <c r="R5"/>
  <c r="R17" s="1"/>
  <c r="C5"/>
  <c r="O8" s="1"/>
  <c r="P8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R13" s="1"/>
  <c r="P6"/>
  <c r="O6"/>
  <c r="O3" s="1"/>
  <c r="N6"/>
  <c r="E6"/>
  <c r="D6"/>
  <c r="D13" s="1"/>
  <c r="G12" s="1"/>
  <c r="T5"/>
  <c r="R5"/>
  <c r="C5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F40"/>
  <c r="D40"/>
  <c r="E40" s="1"/>
  <c r="F39"/>
  <c r="D39"/>
  <c r="E39" s="1"/>
  <c r="L38"/>
  <c r="M38" s="1"/>
  <c r="F38"/>
  <c r="D38"/>
  <c r="E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6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N3" i="13" l="1"/>
  <c r="P12" i="4"/>
  <c r="P14"/>
  <c r="P17" s="1"/>
  <c r="P20"/>
  <c r="P22"/>
  <c r="P30"/>
  <c r="P35" s="1"/>
  <c r="N3" i="29"/>
  <c r="J12" i="1"/>
  <c r="J13" s="1"/>
  <c r="J4"/>
  <c r="R22"/>
  <c r="D39"/>
  <c r="T22"/>
  <c r="T18"/>
  <c r="R18"/>
  <c r="N11" s="1"/>
  <c r="N10"/>
  <c r="J7" i="2"/>
  <c r="J8" s="1"/>
  <c r="J4"/>
  <c r="H38" i="5"/>
  <c r="H37"/>
  <c r="P10" i="1"/>
  <c r="O37"/>
  <c r="P37" s="1"/>
  <c r="O36"/>
  <c r="O34"/>
  <c r="O35"/>
  <c r="O29"/>
  <c r="O28"/>
  <c r="O27"/>
  <c r="O26"/>
  <c r="P26" s="1"/>
  <c r="N51" i="2"/>
  <c r="O51" s="1"/>
  <c r="N52"/>
  <c r="O52" s="1"/>
  <c r="N50"/>
  <c r="O50" s="1"/>
  <c r="O54" s="1"/>
  <c r="N76"/>
  <c r="N74"/>
  <c r="N75"/>
  <c r="O75" s="1"/>
  <c r="N73"/>
  <c r="O9"/>
  <c r="O14" s="1"/>
  <c r="N4"/>
  <c r="N9" i="17"/>
  <c r="N8"/>
  <c r="J4"/>
  <c r="O22" i="2"/>
  <c r="O38"/>
  <c r="K4" i="4"/>
  <c r="P26"/>
  <c r="I38" i="5"/>
  <c r="K38" s="1"/>
  <c r="P23" i="13"/>
  <c r="N9" i="9"/>
  <c r="N8"/>
  <c r="J4"/>
  <c r="K4" s="1"/>
  <c r="O9" i="11"/>
  <c r="P9" s="1"/>
  <c r="O8"/>
  <c r="P8" s="1"/>
  <c r="O6"/>
  <c r="P6" s="1"/>
  <c r="N17" i="15"/>
  <c r="N16"/>
  <c r="O15"/>
  <c r="P15" s="1"/>
  <c r="O14"/>
  <c r="N9" i="16"/>
  <c r="N7"/>
  <c r="J4"/>
  <c r="K4" s="1"/>
  <c r="C11" i="17"/>
  <c r="O6" s="1"/>
  <c r="T9"/>
  <c r="P6"/>
  <c r="O6" i="18"/>
  <c r="D14" i="19"/>
  <c r="G13" s="1"/>
  <c r="C11"/>
  <c r="P7"/>
  <c r="T7" i="23"/>
  <c r="C7"/>
  <c r="P6"/>
  <c r="S5" i="24"/>
  <c r="T21"/>
  <c r="C7" i="25"/>
  <c r="B22"/>
  <c r="J4" s="1"/>
  <c r="O6"/>
  <c r="C35" i="26"/>
  <c r="R25"/>
  <c r="N17" i="27"/>
  <c r="N16"/>
  <c r="N14"/>
  <c r="N15"/>
  <c r="P15" s="1"/>
  <c r="B16"/>
  <c r="D15"/>
  <c r="T10" s="1"/>
  <c r="G9" i="28"/>
  <c r="K4"/>
  <c r="E14" i="34"/>
  <c r="R10"/>
  <c r="N27" i="1"/>
  <c r="N28"/>
  <c r="N29"/>
  <c r="O3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D38" s="1"/>
  <c r="G37" s="1"/>
  <c r="N43"/>
  <c r="O43" s="1"/>
  <c r="N66"/>
  <c r="O66" s="1"/>
  <c r="O70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O6" i="4"/>
  <c r="P6" s="1"/>
  <c r="I37" i="5"/>
  <c r="K37" s="1"/>
  <c r="I41"/>
  <c r="K41" s="1"/>
  <c r="D77"/>
  <c r="N3" i="9"/>
  <c r="P3" s="1"/>
  <c r="U6"/>
  <c r="P8"/>
  <c r="P11" s="1"/>
  <c r="P9"/>
  <c r="N3" i="10"/>
  <c r="P3" s="1"/>
  <c r="G13"/>
  <c r="T5" i="11"/>
  <c r="T14" s="1"/>
  <c r="U7"/>
  <c r="R19" i="13"/>
  <c r="U5"/>
  <c r="S6"/>
  <c r="O9" s="1"/>
  <c r="P9" s="1"/>
  <c r="N9"/>
  <c r="D19"/>
  <c r="P21"/>
  <c r="P25" s="1"/>
  <c r="R37" i="15"/>
  <c r="O7"/>
  <c r="O8"/>
  <c r="N14"/>
  <c r="O17"/>
  <c r="P17" s="1"/>
  <c r="T37"/>
  <c r="P9" i="16"/>
  <c r="D14" i="17"/>
  <c r="G13" s="1"/>
  <c r="O7"/>
  <c r="P8"/>
  <c r="T8"/>
  <c r="S8" s="1"/>
  <c r="S6" i="18"/>
  <c r="O7"/>
  <c r="D13"/>
  <c r="G12" s="1"/>
  <c r="O6" i="19"/>
  <c r="D10" i="22"/>
  <c r="N9"/>
  <c r="P9" i="24"/>
  <c r="O12" i="25"/>
  <c r="P16" i="27"/>
  <c r="B18"/>
  <c r="J4" s="1"/>
  <c r="T28" i="30"/>
  <c r="P12" i="31"/>
  <c r="P9" i="33"/>
  <c r="N9" i="34"/>
  <c r="N26"/>
  <c r="N7" i="8"/>
  <c r="P7" s="1"/>
  <c r="R5"/>
  <c r="R13" s="1"/>
  <c r="S5" i="9"/>
  <c r="S5" i="10"/>
  <c r="N9"/>
  <c r="J4"/>
  <c r="K4" s="1"/>
  <c r="N9" i="15"/>
  <c r="N8"/>
  <c r="N7"/>
  <c r="N8" i="18"/>
  <c r="J4"/>
  <c r="K4" s="1"/>
  <c r="T24" i="20"/>
  <c r="S6"/>
  <c r="G9" i="21"/>
  <c r="K4"/>
  <c r="C7" i="22"/>
  <c r="P6"/>
  <c r="T5" i="26"/>
  <c r="T39" s="1"/>
  <c r="P19" i="30"/>
  <c r="O14"/>
  <c r="R6" i="34"/>
  <c r="C6"/>
  <c r="O26"/>
  <c r="P26" s="1"/>
  <c r="O24"/>
  <c r="P24" s="1"/>
  <c r="P16"/>
  <c r="T13"/>
  <c r="R13"/>
  <c r="C33"/>
  <c r="T20"/>
  <c r="V20" s="1"/>
  <c r="Q9" i="35"/>
  <c r="Q8"/>
  <c r="Q7"/>
  <c r="N26" i="2"/>
  <c r="O26" s="1"/>
  <c r="O30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I35" i="5"/>
  <c r="K35" s="1"/>
  <c r="L39"/>
  <c r="D5" i="8"/>
  <c r="N6"/>
  <c r="N18" s="1"/>
  <c r="O18" s="1"/>
  <c r="N8"/>
  <c r="P8" s="1"/>
  <c r="B13"/>
  <c r="P9" i="10"/>
  <c r="K4" i="11"/>
  <c r="P11" i="13"/>
  <c r="T19"/>
  <c r="O3"/>
  <c r="P3" s="1"/>
  <c r="T15" i="14"/>
  <c r="P9" i="15"/>
  <c r="P16"/>
  <c r="P7" i="16"/>
  <c r="U5" i="17"/>
  <c r="P9"/>
  <c r="P8" i="18"/>
  <c r="P11" s="1"/>
  <c r="K4" i="19"/>
  <c r="P8"/>
  <c r="O9" i="20"/>
  <c r="P9" s="1"/>
  <c r="P11" s="1"/>
  <c r="D12"/>
  <c r="G11" s="1"/>
  <c r="P9" i="22"/>
  <c r="U8" i="24"/>
  <c r="P17" i="27"/>
  <c r="T17" i="31"/>
  <c r="P19" i="34"/>
  <c r="P9"/>
  <c r="P11" s="1"/>
  <c r="O6" i="37"/>
  <c r="O9" i="19"/>
  <c r="P9" s="1"/>
  <c r="O7"/>
  <c r="R21" i="24"/>
  <c r="N8"/>
  <c r="N6"/>
  <c r="C32" i="26"/>
  <c r="R24"/>
  <c r="S5" i="27"/>
  <c r="S5" i="29"/>
  <c r="C8"/>
  <c r="P6"/>
  <c r="P11" s="1"/>
  <c r="O6" i="30"/>
  <c r="D14" i="31"/>
  <c r="G13" s="1"/>
  <c r="T6"/>
  <c r="O9" i="32"/>
  <c r="P9" s="1"/>
  <c r="O7"/>
  <c r="P7" s="1"/>
  <c r="T29" i="34"/>
  <c r="O17"/>
  <c r="O3" s="1"/>
  <c r="D14" i="37"/>
  <c r="G13" s="1"/>
  <c r="T5"/>
  <c r="O9" i="38"/>
  <c r="P9" s="1"/>
  <c r="O7"/>
  <c r="P7" s="1"/>
  <c r="O6"/>
  <c r="P6" s="1"/>
  <c r="P11" s="1"/>
  <c r="T18" i="39"/>
  <c r="S5"/>
  <c r="O6" i="8"/>
  <c r="T6" i="9"/>
  <c r="T13" s="1"/>
  <c r="T6" i="10"/>
  <c r="T17" s="1"/>
  <c r="O7"/>
  <c r="P7" s="1"/>
  <c r="P12" s="1"/>
  <c r="U5" i="11"/>
  <c r="N7"/>
  <c r="P7" s="1"/>
  <c r="O6" i="12"/>
  <c r="P6" s="1"/>
  <c r="P12" s="1"/>
  <c r="O6" i="14"/>
  <c r="P6" s="1"/>
  <c r="O7"/>
  <c r="P7" s="1"/>
  <c r="O8"/>
  <c r="P8" s="1"/>
  <c r="O6" i="16"/>
  <c r="P6" s="1"/>
  <c r="P11" s="1"/>
  <c r="S5" i="19"/>
  <c r="T5" s="1"/>
  <c r="T33" s="1"/>
  <c r="W33" s="1"/>
  <c r="K4" i="20"/>
  <c r="R24"/>
  <c r="O6"/>
  <c r="P7" i="22"/>
  <c r="S5" i="23"/>
  <c r="S6"/>
  <c r="T22"/>
  <c r="P6" i="24"/>
  <c r="S6"/>
  <c r="N7"/>
  <c r="P8"/>
  <c r="D39" i="26"/>
  <c r="R9"/>
  <c r="S9" s="1"/>
  <c r="B39"/>
  <c r="P14" i="27"/>
  <c r="P20" s="1"/>
  <c r="O3" i="29"/>
  <c r="P3" s="1"/>
  <c r="T8"/>
  <c r="S8" s="1"/>
  <c r="R28" i="30"/>
  <c r="O8"/>
  <c r="O8" i="31"/>
  <c r="O6" i="32"/>
  <c r="P6" s="1"/>
  <c r="O8"/>
  <c r="P8" s="1"/>
  <c r="B46" i="34"/>
  <c r="J4" s="1"/>
  <c r="K4" s="1"/>
  <c r="O7"/>
  <c r="N3" s="1"/>
  <c r="T18" i="36"/>
  <c r="K4" i="37"/>
  <c r="O8"/>
  <c r="P8" s="1"/>
  <c r="P11" s="1"/>
  <c r="D14" i="38"/>
  <c r="G13" s="1"/>
  <c r="O6" i="21"/>
  <c r="P6" s="1"/>
  <c r="O8"/>
  <c r="P8" s="1"/>
  <c r="O8" i="22"/>
  <c r="P8" s="1"/>
  <c r="O7" i="24"/>
  <c r="P7" s="1"/>
  <c r="T6" i="27"/>
  <c r="O6" i="28"/>
  <c r="P6" s="1"/>
  <c r="O8"/>
  <c r="P8" s="1"/>
  <c r="O7" i="30"/>
  <c r="P7" s="1"/>
  <c r="P11" s="1"/>
  <c r="O6" i="33"/>
  <c r="P6" s="1"/>
  <c r="O8"/>
  <c r="P8" s="1"/>
  <c r="R5" i="34"/>
  <c r="O6" i="35"/>
  <c r="P6" s="1"/>
  <c r="O7"/>
  <c r="P7" s="1"/>
  <c r="O8"/>
  <c r="P8" s="1"/>
  <c r="N7" i="39"/>
  <c r="O8"/>
  <c r="P8" s="1"/>
  <c r="O7"/>
  <c r="P7" s="1"/>
  <c r="P11" l="1"/>
  <c r="P11" i="33"/>
  <c r="P11" i="21"/>
  <c r="P3" i="34"/>
  <c r="P28"/>
  <c r="N3" i="31"/>
  <c r="O3"/>
  <c r="O9" i="26"/>
  <c r="P9" s="1"/>
  <c r="J4"/>
  <c r="M39" i="5"/>
  <c r="L40"/>
  <c r="M40" s="1"/>
  <c r="P11" i="22"/>
  <c r="O6"/>
  <c r="P6" i="19"/>
  <c r="P13" s="1"/>
  <c r="N3"/>
  <c r="O3"/>
  <c r="R32" i="13"/>
  <c r="G18"/>
  <c r="K4"/>
  <c r="R9" i="27"/>
  <c r="D16"/>
  <c r="O6" i="23"/>
  <c r="P11"/>
  <c r="O3" i="18"/>
  <c r="N3"/>
  <c r="O3" i="17"/>
  <c r="N3"/>
  <c r="H42" i="5"/>
  <c r="I42" s="1"/>
  <c r="K42" s="1"/>
  <c r="H39"/>
  <c r="G39" i="26"/>
  <c r="P11" i="24"/>
  <c r="P12" i="14"/>
  <c r="T28" i="29"/>
  <c r="K4" i="38"/>
  <c r="T13" i="17"/>
  <c r="P7" i="15"/>
  <c r="T22" i="2"/>
  <c r="T32" i="1"/>
  <c r="P12" i="17"/>
  <c r="P14" i="15"/>
  <c r="P19" s="1"/>
  <c r="P11" i="11"/>
  <c r="K4" i="17"/>
  <c r="O76" i="2"/>
  <c r="P28" i="1"/>
  <c r="P35"/>
  <c r="P36"/>
  <c r="R32"/>
  <c r="T5" i="34"/>
  <c r="T46" s="1"/>
  <c r="R46"/>
  <c r="N3" i="20"/>
  <c r="O3"/>
  <c r="N3" i="8"/>
  <c r="O3"/>
  <c r="P6"/>
  <c r="T18" i="37"/>
  <c r="S5"/>
  <c r="O3" i="30"/>
  <c r="N3"/>
  <c r="N3" i="37"/>
  <c r="O3"/>
  <c r="P3" s="1"/>
  <c r="N9" i="8"/>
  <c r="P9" s="1"/>
  <c r="J4"/>
  <c r="K4" s="1"/>
  <c r="D13"/>
  <c r="G12" s="1"/>
  <c r="T5"/>
  <c r="G9" i="22"/>
  <c r="K4"/>
  <c r="N60" i="2"/>
  <c r="O60" s="1"/>
  <c r="N58"/>
  <c r="O58" s="1"/>
  <c r="O62" s="1"/>
  <c r="N59"/>
  <c r="O59" s="1"/>
  <c r="O20" i="1"/>
  <c r="P20" s="1"/>
  <c r="O21"/>
  <c r="P21" s="1"/>
  <c r="O19"/>
  <c r="P19" s="1"/>
  <c r="P23" s="1"/>
  <c r="O6"/>
  <c r="N3" s="1"/>
  <c r="P6"/>
  <c r="N12" i="25"/>
  <c r="P12" s="1"/>
  <c r="N6"/>
  <c r="M4" i="2"/>
  <c r="O4" s="1"/>
  <c r="P11" i="35"/>
  <c r="P11" i="28"/>
  <c r="P11" i="32"/>
  <c r="G46" i="34"/>
  <c r="K4" i="31"/>
  <c r="S13" i="34"/>
  <c r="R39" i="26"/>
  <c r="P8" i="15"/>
  <c r="T37" i="2"/>
  <c r="P3" i="1"/>
  <c r="P6" i="25"/>
  <c r="D43" i="1"/>
  <c r="O73" i="2"/>
  <c r="O74"/>
  <c r="P27" i="1"/>
  <c r="P29"/>
  <c r="P34"/>
  <c r="P39" s="1"/>
  <c r="R37" i="2"/>
  <c r="K4"/>
  <c r="S18" i="1"/>
  <c r="K4"/>
  <c r="P31" l="1"/>
  <c r="G42"/>
  <c r="G7"/>
  <c r="O12"/>
  <c r="P12" s="1"/>
  <c r="O11"/>
  <c r="P11" s="1"/>
  <c r="P15" s="1"/>
  <c r="O13"/>
  <c r="P13" s="1"/>
  <c r="T13" i="8"/>
  <c r="S5"/>
  <c r="H40" i="5"/>
  <c r="I40" s="1"/>
  <c r="K40" s="1"/>
  <c r="I39"/>
  <c r="K39" s="1"/>
  <c r="T9" i="27"/>
  <c r="T17" s="1"/>
  <c r="D18"/>
  <c r="O3" i="22"/>
  <c r="N3"/>
  <c r="O78" i="2"/>
  <c r="P11" i="8"/>
  <c r="W46" i="34"/>
  <c r="P11" i="15"/>
  <c r="P3" i="31"/>
  <c r="O3" i="23"/>
  <c r="N3"/>
  <c r="N8" i="27"/>
  <c r="P8" s="1"/>
  <c r="N6"/>
  <c r="P6" s="1"/>
  <c r="N9"/>
  <c r="P9" s="1"/>
  <c r="N7"/>
  <c r="P7" s="1"/>
  <c r="R17"/>
  <c r="K14" i="5"/>
  <c r="M47"/>
  <c r="P3" i="30"/>
  <c r="P3" i="8"/>
  <c r="P3" i="20"/>
  <c r="P3" i="17"/>
  <c r="P3" i="18"/>
  <c r="P3" i="19"/>
  <c r="G17" i="27" l="1"/>
  <c r="K4"/>
  <c r="P3" i="23"/>
  <c r="J13" i="5"/>
  <c r="P11" i="27"/>
  <c r="P3" i="22"/>
  <c r="J15" i="5" l="1"/>
  <c r="J16" s="1"/>
  <c r="O47"/>
  <c r="P47" s="1"/>
</calcChain>
</file>

<file path=xl/sharedStrings.xml><?xml version="1.0" encoding="utf-8"?>
<sst xmlns="http://schemas.openxmlformats.org/spreadsheetml/2006/main" count="895" uniqueCount="102">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</sst>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7290240"/>
        <c:axId val="87292160"/>
      </c:lineChart>
      <c:dateAx>
        <c:axId val="87290240"/>
        <c:scaling>
          <c:orientation val="minMax"/>
        </c:scaling>
        <c:axPos val="b"/>
        <c:numFmt formatCode="dd/mm/yy;@" sourceLinked="1"/>
        <c:majorTickMark val="none"/>
        <c:tickLblPos val="nextTo"/>
        <c:crossAx val="87292160"/>
        <c:crosses val="autoZero"/>
        <c:lblOffset val="100"/>
      </c:dateAx>
      <c:valAx>
        <c:axId val="872921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7290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2359.3948770288789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1339.3704069813707</v>
      </c>
      <c r="K4" s="4">
        <f>(J4/D43-1)</f>
        <v>-0.12523058011518517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2697.1620445300341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6.6260299999999998E-3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6.6260299999999998E-3</v>
      </c>
      <c r="C12" s="28">
        <v>0</v>
      </c>
      <c r="D12" s="29">
        <f t="shared" si="0"/>
        <v>0</v>
      </c>
      <c r="E12" s="23">
        <f>(B12*J3)</f>
        <v>15.633421237039663</v>
      </c>
      <c r="I12" t="s">
        <v>13</v>
      </c>
      <c r="J12">
        <f>(J11-B43)</f>
        <v>3.2324610000000087E-2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76.266519235956679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0.54729578999999995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2697.1620445300341</v>
      </c>
    </row>
    <row r="43" spans="2:16">
      <c r="B43">
        <f>(SUM(B5:B42))</f>
        <v>0.56767538999999989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0.23746395118905461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12.027131668474066</v>
      </c>
      <c r="K4" s="4">
        <f>(J4/D14-1)</f>
        <v>0.71604775594819903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0.56543246000000003</v>
      </c>
      <c r="C6" s="28">
        <v>0</v>
      </c>
      <c r="D6" s="28">
        <f>(B6*C6)</f>
        <v>0</v>
      </c>
      <c r="E6" s="23">
        <f>(B6*J3)</f>
        <v>0.13426982608214708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0.56543246000000003</v>
      </c>
      <c r="S6" s="28">
        <v>0</v>
      </c>
      <c r="T6" s="28">
        <f>(D6)</f>
        <v>0</v>
      </c>
      <c r="U6" s="23">
        <f>(E6)</f>
        <v>0.13426982608214708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12.663296804000002</v>
      </c>
      <c r="O7" s="23">
        <f>($C$5*[1]Params!K9)</f>
        <v>0.27003658131027602</v>
      </c>
      <c r="P7" s="23">
        <f>(O7*N7)</f>
        <v>3.419553377069505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12.661648402000001</v>
      </c>
      <c r="O8" s="23">
        <f>($C$5*[1]Params!K10)</f>
        <v>0.37130029930162955</v>
      </c>
      <c r="P8" s="23">
        <f>(O8*N8)</f>
        <v>4.7012738413145998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12.661648402000001</v>
      </c>
      <c r="O9" s="23">
        <f>($C$5*[1]Params!K11)</f>
        <v>0.84386431659461258</v>
      </c>
      <c r="P9" s="23">
        <f>(O9*N9)</f>
        <v>10.684713275715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21.622781554099106</v>
      </c>
    </row>
    <row r="13" spans="2:21">
      <c r="F13" t="s">
        <v>9</v>
      </c>
      <c r="G13" s="23">
        <f>(D14/B14)</f>
        <v>0.13837840489342579</v>
      </c>
    </row>
    <row r="14" spans="2:21">
      <c r="B14" s="35">
        <f>(SUM(B5:B13))</f>
        <v>50.648242010000004</v>
      </c>
      <c r="D14" s="23">
        <f>(SUM(D5:D13))</f>
        <v>7.0086229399999986</v>
      </c>
    </row>
    <row r="17" spans="11:20">
      <c r="N17" s="35"/>
      <c r="R17" s="35">
        <f>(SUM(R5:R16))</f>
        <v>50.648242010000004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1.7342476914991249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24.427184968222541</v>
      </c>
      <c r="K4" s="4">
        <f>(J4/D14-1)</f>
        <v>-0.39100149196816769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0.58086663999999999</v>
      </c>
      <c r="S5" s="28">
        <v>0</v>
      </c>
      <c r="T5" s="29">
        <f>(D6)</f>
        <v>0</v>
      </c>
      <c r="U5" s="23">
        <f>(R5*J3)</f>
        <v>1.0073666294888532</v>
      </c>
    </row>
    <row r="6" spans="2:21">
      <c r="B6" s="47">
        <v>0.58086663999999999</v>
      </c>
      <c r="C6" s="28">
        <v>0</v>
      </c>
      <c r="D6" s="29">
        <f>(B6*C6)</f>
        <v>0</v>
      </c>
      <c r="E6" s="23">
        <f>(B6*J3)</f>
        <v>1.0073666294888532</v>
      </c>
      <c r="M6" t="s">
        <v>11</v>
      </c>
      <c r="N6" s="35">
        <f>(SUM(R5:R7)/5)</f>
        <v>2.8170353159999997</v>
      </c>
      <c r="O6" s="23">
        <f>($C$5*[1]Params!K8)</f>
        <v>3.898538812175127</v>
      </c>
      <c r="P6" s="23">
        <f>(O6*N6)</f>
        <v>10.982321514694021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2.8170353159999997</v>
      </c>
      <c r="O7" s="23">
        <f>($C$5*[1]Params!K9)</f>
        <v>4.7982016149847722</v>
      </c>
      <c r="P7" s="23">
        <f>(O7*N7)</f>
        <v>13.516703402700337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0.30394090036843541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2.8170353159999997</v>
      </c>
      <c r="O8" s="23">
        <f>($C$5*[1]Params!K10)</f>
        <v>6.5975272206040616</v>
      </c>
      <c r="P8" s="23">
        <f>(O8*N8)</f>
        <v>18.585467178712964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2.8170353159999997</v>
      </c>
      <c r="O9" s="23">
        <f>($C$5*[1]Params!K11)</f>
        <v>14.994380046827411</v>
      </c>
      <c r="P9" s="23">
        <f>(O9*N9)</f>
        <v>42.239698133438544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85.324190229545877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2.8477043352764273</v>
      </c>
    </row>
    <row r="14" spans="2:21">
      <c r="B14" s="35">
        <f>(SUM(B5:B13))</f>
        <v>14.085176580000001</v>
      </c>
      <c r="D14" s="23">
        <f>(SUM(D5:D13))</f>
        <v>40.110418410000001</v>
      </c>
      <c r="R14" s="35">
        <f>(SUM(R5:R13))</f>
        <v>14.085176579999999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11.38247019142322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13.939410880045141</v>
      </c>
      <c r="K4" s="4">
        <f>(J4/D14-1)</f>
        <v>0.27533493870495351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1.0009296955259057</v>
      </c>
      <c r="M6" t="s">
        <v>11</v>
      </c>
      <c r="N6" s="1">
        <f>(SUM($B$5:$B$7)/5)</f>
        <v>0.24492769400000003</v>
      </c>
      <c r="O6" s="23">
        <f>($C$5*[1]Params!K8)</f>
        <v>12.800900900900901</v>
      </c>
      <c r="P6" s="23">
        <f>(O6*N6)</f>
        <v>3.1352951387801804</v>
      </c>
    </row>
    <row r="7" spans="2:16">
      <c r="B7" s="47">
        <v>2.6702400000000001E-2</v>
      </c>
      <c r="C7" s="28">
        <v>0</v>
      </c>
      <c r="D7" s="29">
        <f>(C7*B7)</f>
        <v>0</v>
      </c>
      <c r="E7" s="23">
        <f>(B7*J4)</f>
        <v>0.37221572508331741</v>
      </c>
      <c r="N7" s="1">
        <f>(SUM($B$5:$B$7)/5)</f>
        <v>0.24492769400000003</v>
      </c>
      <c r="O7" s="23">
        <f>($C$5*[1]Params!K9)</f>
        <v>15.754954954954954</v>
      </c>
      <c r="P7" s="23">
        <f>(O7*N7)</f>
        <v>3.8588247861909912</v>
      </c>
    </row>
    <row r="8" spans="2:16">
      <c r="N8" s="1">
        <f>(SUM($B$5:$B$7)/5)</f>
        <v>0.24492769400000003</v>
      </c>
      <c r="O8" s="23">
        <f>($C$5*[1]Params!K10)</f>
        <v>21.663063063063063</v>
      </c>
      <c r="P8" s="23">
        <f>(O8*N8)</f>
        <v>5.3058840810126133</v>
      </c>
    </row>
    <row r="9" spans="2:16">
      <c r="N9" s="1">
        <f>(SUM($B$5:$B$7)/5)</f>
        <v>0.24492769400000003</v>
      </c>
      <c r="O9" s="23">
        <f>($C$5*[1]Params!K11)</f>
        <v>49.234234234234229</v>
      </c>
      <c r="P9" s="23">
        <f>(O9*N9)</f>
        <v>12.058827456846847</v>
      </c>
    </row>
    <row r="12" spans="2:16">
      <c r="P12" s="23">
        <f>(SUM(P6:P9))</f>
        <v>24.358831462830629</v>
      </c>
    </row>
    <row r="13" spans="2:16">
      <c r="F13" t="s">
        <v>9</v>
      </c>
      <c r="G13" s="23">
        <f>(D14/B14)</f>
        <v>8.9250830083755233</v>
      </c>
    </row>
    <row r="14" spans="2:16">
      <c r="B14" s="19">
        <f>(SUM(B5:B13))</f>
        <v>1.2246384700000001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41.219221243438042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57.089463943043881</v>
      </c>
      <c r="K4" s="4">
        <f>(J4/D19-1)</f>
        <v>-110.35135428210835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1.6098870000000001E-2</v>
      </c>
      <c r="S5" s="28">
        <v>0</v>
      </c>
      <c r="T5" s="29">
        <f>(D6)</f>
        <v>0</v>
      </c>
      <c r="U5" s="23">
        <f>(R5*J3)</f>
        <v>0.66358288429934742</v>
      </c>
    </row>
    <row r="6" spans="2:22">
      <c r="B6" s="27">
        <v>1.6098870000000001E-2</v>
      </c>
      <c r="C6" s="28">
        <v>0</v>
      </c>
      <c r="D6" s="29">
        <f>(B6*C6)</f>
        <v>0</v>
      </c>
      <c r="E6" s="23">
        <f>(B6*J3)</f>
        <v>0.66358288429934742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1.5349153760370173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0.55304687800000008</v>
      </c>
      <c r="O9" s="23">
        <f>($S$6*[1]Params!K11)</f>
        <v>84.551801224137193</v>
      </c>
      <c r="P9" s="23">
        <f>(O9*N9)</f>
        <v>46.761109696285658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87.761941138796971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-0.37694294244494941</v>
      </c>
    </row>
    <row r="19" spans="2:20">
      <c r="B19" s="26">
        <f>(SUM(B5:B18))</f>
        <v>1.3850204399999995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1.3850204399999999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-0.37694294244494941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3.721865712973383E-3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3.555447097892837</v>
      </c>
      <c r="K4" s="4">
        <f>(J4/D13-1)</f>
        <v>0.25538311483451559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319.28126276298161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229.22903942166238</v>
      </c>
      <c r="K4" s="4">
        <f>(J4/D17-1)</f>
        <v>0.1435620480246742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7.5031096749300683E-2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2.6743500000000003E-3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3.0325334337227994E-2</v>
      </c>
      <c r="I8" t="s">
        <v>13</v>
      </c>
      <c r="J8" s="49">
        <f>(J7-B17)</f>
        <v>0.28204669000000004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90.052223341319234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2.3443700000000001E-3</v>
      </c>
      <c r="C10" s="28">
        <v>0</v>
      </c>
      <c r="D10" s="29">
        <v>0</v>
      </c>
      <c r="E10" s="23">
        <f>(B10*J3)</f>
        <v>0.74851341398365123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0.71795330999999996</v>
      </c>
      <c r="D17" s="23">
        <f>(SUM(D5:D16))</f>
        <v>200.45177244000001</v>
      </c>
      <c r="F17" t="s">
        <v>9</v>
      </c>
      <c r="G17" s="23">
        <f>(SUM(D5:D16)/SUM(B5:B16))</f>
        <v>279.19889726533893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0.71795331000000007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9.2367548585763765E-2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5.671128307559262</v>
      </c>
      <c r="K4" s="4">
        <f>(J4/D13-1)</f>
        <v>0.13422566151185245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0.27829221999999998</v>
      </c>
      <c r="C6" s="28">
        <v>0</v>
      </c>
      <c r="D6" s="29">
        <f>(B6*C6)</f>
        <v>0</v>
      </c>
      <c r="E6" s="23">
        <f>(B6*J3)</f>
        <v>2.5705170151890055E-2</v>
      </c>
      <c r="M6" t="s">
        <v>11</v>
      </c>
      <c r="N6" s="35">
        <f>($B$13/5)</f>
        <v>12.279482121999999</v>
      </c>
      <c r="O6" s="23">
        <f>($C$5*[1]Params!K8)</f>
        <v>0.10634970155367125</v>
      </c>
      <c r="P6" s="23">
        <f>(O6*N6)</f>
        <v>1.3059192589083417</v>
      </c>
    </row>
    <row r="7" spans="2:16">
      <c r="N7" s="35">
        <f>($B$13/5)</f>
        <v>12.279482121999999</v>
      </c>
      <c r="O7" s="23">
        <f>($C$5*[1]Params!K9)</f>
        <v>0.13089194037374924</v>
      </c>
      <c r="P7" s="23">
        <f>(O7*N7)</f>
        <v>1.6072852417333436</v>
      </c>
    </row>
    <row r="8" spans="2:16">
      <c r="N8" s="35">
        <f>($B$13/5)</f>
        <v>12.279482121999999</v>
      </c>
      <c r="O8" s="23">
        <f>($C$5*[1]Params!K10)</f>
        <v>0.17997641801390521</v>
      </c>
      <c r="P8" s="23">
        <f>(O8*N8)</f>
        <v>2.2100172073833475</v>
      </c>
    </row>
    <row r="9" spans="2:16">
      <c r="N9" s="35">
        <f>($B$13/5)</f>
        <v>12.279482121999999</v>
      </c>
      <c r="O9" s="23">
        <f>($C$5*[1]Params!K11)</f>
        <v>0.40903731366796636</v>
      </c>
      <c r="P9" s="23">
        <f>(O9*N9)</f>
        <v>5.0227663804166989</v>
      </c>
    </row>
    <row r="11" spans="2:16">
      <c r="P11" s="23">
        <f>(SUM(P6:P9))</f>
        <v>10.145988088441733</v>
      </c>
    </row>
    <row r="12" spans="2:16">
      <c r="F12" t="s">
        <v>9</v>
      </c>
      <c r="G12" s="23">
        <f>(D13/B13)</f>
        <v>8.1436659141218476E-2</v>
      </c>
    </row>
    <row r="13" spans="2:16">
      <c r="B13" s="35">
        <f>(SUM(B5:B12))</f>
        <v>61.397410609999994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8.5057402924180945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37.551031328113993</v>
      </c>
      <c r="K4" s="4">
        <f>(J4/D14-1)</f>
        <v>1.2200664222150381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7.3357610000000004E-2</v>
      </c>
      <c r="S5" s="28">
        <v>0</v>
      </c>
      <c r="T5" s="29">
        <f>(D6)</f>
        <v>0</v>
      </c>
      <c r="U5">
        <f>(R5*J3)</f>
        <v>0.62396077913249259</v>
      </c>
    </row>
    <row r="6" spans="2:21">
      <c r="B6" s="27">
        <v>7.3357610000000004E-2</v>
      </c>
      <c r="C6" s="28">
        <v>0</v>
      </c>
      <c r="D6" s="29">
        <f>(B6*C6)</f>
        <v>0</v>
      </c>
      <c r="E6" s="23">
        <f>(B6*J3)</f>
        <v>0.62396077913249259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1.487632176</v>
      </c>
      <c r="O8" s="23">
        <f>($C$5*[1]Params!K10)</f>
        <v>12.388308382358975</v>
      </c>
      <c r="P8" s="23">
        <f>(O8*N8)</f>
        <v>18.429246155807721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1.1575773920000001</v>
      </c>
      <c r="O9" s="23">
        <f>($C$5*[1]Params!K11)</f>
        <v>28.155246323543125</v>
      </c>
      <c r="P9" s="23">
        <f>(O9*N9)</f>
        <v>32.59187661032464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74.701093276132355</v>
      </c>
    </row>
    <row r="13" spans="2:21">
      <c r="F13" t="s">
        <v>9</v>
      </c>
      <c r="G13" s="23">
        <f>(D14/B14)</f>
        <v>3.8312999139600596</v>
      </c>
      <c r="N13" s="26"/>
      <c r="P13" s="23"/>
      <c r="R13" s="26">
        <f>(SUM(R5:R12))</f>
        <v>4.4147869599999998</v>
      </c>
      <c r="T13" s="23">
        <f>(SUM(T5:T12))</f>
        <v>16.914372899999996</v>
      </c>
    </row>
    <row r="14" spans="2:21">
      <c r="B14">
        <f>(SUM(B5:B13))</f>
        <v>4.4147869600000007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70.483289230862468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5.2399856902609017</v>
      </c>
      <c r="K4" s="4">
        <f>(J4/D13-1)</f>
        <v>1.5218018257129393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2.9459899999999999E-3</v>
      </c>
      <c r="C6" s="28">
        <v>0</v>
      </c>
      <c r="D6" s="29">
        <f>(B6*C6)</f>
        <v>0</v>
      </c>
      <c r="E6" s="23">
        <f>(B6*J3)</f>
        <v>0.20764306524122852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2.9459899999999999E-3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1.9818731999999999E-2</v>
      </c>
      <c r="O8" s="23">
        <f>($C$5*[1]Params!K10)</f>
        <v>94.666000000000011</v>
      </c>
      <c r="P8" s="23">
        <f>(O8*N8)</f>
        <v>1.876160083512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1.9818731999999999E-2</v>
      </c>
      <c r="O9" s="23">
        <f>($C$5*[1]Params!K11)</f>
        <v>215.15</v>
      </c>
      <c r="P9" s="23">
        <f>(O9*N9)</f>
        <v>4.2640001898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9.2622865733120001</v>
      </c>
      <c r="R11" s="1"/>
      <c r="S11" s="23"/>
      <c r="T11" s="24"/>
    </row>
    <row r="12" spans="2:20">
      <c r="F12" t="s">
        <v>9</v>
      </c>
      <c r="G12" s="23">
        <f>(D13/B13)</f>
        <v>27.949574987295492</v>
      </c>
    </row>
    <row r="13" spans="2:20">
      <c r="B13">
        <f>(SUM(B5:B12))</f>
        <v>7.4343660000000006E-2</v>
      </c>
      <c r="D13" s="23">
        <f>(SUM(D5:D12))</f>
        <v>2.0778737000000005</v>
      </c>
    </row>
    <row r="22" spans="18:20">
      <c r="R22">
        <f>(SUM(R5:R21))</f>
        <v>7.4343660000000006E-2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0.18802218656355019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5.0648151828844581</v>
      </c>
      <c r="K4" s="4">
        <f>(J4/D14-1)</f>
        <v>-8.7523907514115677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42796.321483558953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1252.6688720580828</v>
      </c>
      <c r="K4" s="4">
        <f>(J4/D38-1)</f>
        <v>0.81478930065251221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3.5081000000000001E-4</v>
      </c>
      <c r="C6" s="28">
        <v>0</v>
      </c>
      <c r="D6" s="29">
        <f>(B6*C6)</f>
        <v>0</v>
      </c>
      <c r="E6" s="23">
        <f>(B6*J3)</f>
        <v>15.013377539647317</v>
      </c>
      <c r="I6" t="s">
        <v>11</v>
      </c>
      <c r="J6">
        <v>0.03</v>
      </c>
      <c r="R6" s="26">
        <f t="shared" si="0"/>
        <v>3.5081000000000001E-4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7.2951999999999739E-4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31.220772448685818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23581.978066639156</v>
      </c>
      <c r="R37">
        <f>(SUM(R5:R25))</f>
        <v>2.9626279999999994E-2</v>
      </c>
      <c r="T37" s="23">
        <f>(SUM(T5:T25))</f>
        <v>552.59980016999998</v>
      </c>
    </row>
    <row r="38" spans="2:20">
      <c r="B38">
        <f>(SUM(B5:B37))</f>
        <v>2.9270480000000001E-2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9.4464619758377211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14.2844712553478</v>
      </c>
      <c r="K4" s="4">
        <f>(J4/D12-1)</f>
        <v>2.5083818419190314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2.2790499999999999E-3</v>
      </c>
      <c r="C6" s="28">
        <v>0</v>
      </c>
      <c r="D6" s="29">
        <f>(B6*C6)</f>
        <v>0</v>
      </c>
      <c r="E6" s="23">
        <f>(B6*J3)</f>
        <v>2.1528959166032959E-2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2.2790499999999999E-3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0.53309023999999972</v>
      </c>
      <c r="O8" s="23">
        <f>($C$5*[1]Params!K10)</f>
        <v>10.492489598943161</v>
      </c>
      <c r="P8" s="23">
        <f>(O8*N8)</f>
        <v>5.59344379849811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2.6925410065030579</v>
      </c>
      <c r="P11" s="23">
        <f>(SUM(P6:P9))</f>
        <v>24.032136268498107</v>
      </c>
      <c r="R11" s="1"/>
      <c r="S11" s="23"/>
      <c r="T11" s="23"/>
    </row>
    <row r="12" spans="2:21">
      <c r="B12">
        <f>(SUM(B5:B11))</f>
        <v>1.5121503999999999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1.5121503999999999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0.90448068627093847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2.6449900559951445</v>
      </c>
      <c r="K4" s="4">
        <f>(J4/D10-1)</f>
        <v>-0.11833664800161847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2.7316384959221689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13.035111994143152</v>
      </c>
      <c r="K4" s="4">
        <f>(J4/D10-1)</f>
        <v>0.36146429043885298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1.787161E-2</v>
      </c>
      <c r="C6" s="28">
        <v>0</v>
      </c>
      <c r="D6" s="29">
        <f>(B6*C6)</f>
        <v>0</v>
      </c>
      <c r="E6" s="23">
        <f>(B6*J3)</f>
        <v>4.881877786010759E-2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1.1929609159999996</v>
      </c>
      <c r="O7" s="23">
        <f>($C$5*[1]Params!K9)</f>
        <v>3.4867820792880124</v>
      </c>
      <c r="P7" s="23">
        <f>(O7*N7)</f>
        <v>4.1595947431998104</v>
      </c>
    </row>
    <row r="8" spans="2:17">
      <c r="N8" s="1">
        <f>2*($B$10+$N$6)/5-$N$6</f>
        <v>1.1929609159999996</v>
      </c>
      <c r="O8" s="23">
        <f>($C$5*[1]Params!K10)</f>
        <v>4.7943253590210171</v>
      </c>
      <c r="P8" s="23">
        <f>(O8*N8)</f>
        <v>5.7194427718997396</v>
      </c>
    </row>
    <row r="9" spans="2:17">
      <c r="F9" t="s">
        <v>9</v>
      </c>
      <c r="G9" s="23">
        <f>(D10/B10)</f>
        <v>2.0063974612522926</v>
      </c>
      <c r="N9" s="1">
        <f>2*($B$10+$N$6)/5-$N$6</f>
        <v>1.1929609159999996</v>
      </c>
      <c r="O9" s="23">
        <f>($C$5*[1]Params!K11)</f>
        <v>10.89619399777504</v>
      </c>
      <c r="P9" s="23">
        <f>(O9*N9)</f>
        <v>12.998733572499409</v>
      </c>
    </row>
    <row r="10" spans="2:17">
      <c r="B10" s="1">
        <f>(SUM(B5:B9))</f>
        <v>4.7719022899999999</v>
      </c>
      <c r="D10" s="23">
        <f>(SUM(D5:D9))</f>
        <v>9.5743326400000015</v>
      </c>
    </row>
    <row r="11" spans="2:17">
      <c r="P11" s="23">
        <f>(SUM(P6:P9))</f>
        <v>26.263438447598958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15.99760764154566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9.443398509201522</v>
      </c>
      <c r="K4" s="4">
        <f>(J4/D11-1)</f>
        <v>32.914667822133204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2.3734899999999998E-3</v>
      </c>
      <c r="C6" s="28">
        <v>0</v>
      </c>
      <c r="D6" s="29">
        <f>(B6*C6)</f>
        <v>0</v>
      </c>
      <c r="E6" s="23">
        <f>(B6*J3)</f>
        <v>3.7970161761132201E-2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2.3734899999999998E-3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0.31592053599999992</v>
      </c>
      <c r="O9" s="23">
        <f>($C$5*[1]Params!K11)</f>
        <v>36.253387829805618</v>
      </c>
      <c r="P9" s="23">
        <f>(O9*N9)</f>
        <v>11.453189715008065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0.47170173464312648</v>
      </c>
      <c r="O10" s="23"/>
      <c r="P10" s="23"/>
      <c r="R10" s="1"/>
      <c r="S10" s="23"/>
      <c r="T10" s="23"/>
      <c r="U10" s="24"/>
    </row>
    <row r="11" spans="2:21">
      <c r="B11">
        <f>(SUM(B5:B10))</f>
        <v>0.59030066999999997</v>
      </c>
      <c r="C11" s="23"/>
      <c r="D11" s="23">
        <f>(SUM(D5:D10))</f>
        <v>0.27844584999999977</v>
      </c>
      <c r="O11" s="23"/>
      <c r="P11" s="23">
        <f>(SUM(P6:P9))</f>
        <v>21.104743865008064</v>
      </c>
      <c r="R11" s="1"/>
      <c r="S11" s="23"/>
      <c r="T11" s="24"/>
    </row>
    <row r="22" spans="18:20">
      <c r="R22">
        <f>(SUM(R5:R21))</f>
        <v>0.59030066999999986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76.080407404050419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12.486944887317913</v>
      </c>
      <c r="K4" s="4">
        <f>(J4/D15-1)</f>
        <v>0.2563736593778041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1.17067E-3</v>
      </c>
      <c r="C6" s="28">
        <v>0</v>
      </c>
      <c r="D6" s="29">
        <f>(B6*C6)</f>
        <v>0</v>
      </c>
      <c r="E6" s="23">
        <f>(B6*J3)</f>
        <v>8.90650505356997E-2</v>
      </c>
      <c r="M6" t="s">
        <v>11</v>
      </c>
      <c r="N6" s="49">
        <f>(SUM(R$5:R$8)/5)</f>
        <v>3.2825652000000004E-2</v>
      </c>
      <c r="O6" s="23">
        <f>($C$7*[1]Params!K8)</f>
        <v>89.451451451451447</v>
      </c>
      <c r="P6" s="23">
        <f>(O6*N6)</f>
        <v>2.9363022162402403</v>
      </c>
      <c r="R6" s="2">
        <f>(B6)</f>
        <v>1.17067E-3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3.2825652000000004E-2</v>
      </c>
      <c r="O7" s="23">
        <f>($C$7*[1]Params!K9)</f>
        <v>110.09409409409409</v>
      </c>
      <c r="P7" s="23">
        <f>(O7*N7)</f>
        <v>3.6139104199879881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3.2825652000000004E-2</v>
      </c>
      <c r="O8" s="23">
        <f>($C$7*[1]Params!K10)</f>
        <v>151.37937937937937</v>
      </c>
      <c r="P8" s="23">
        <f>(O8*N8)</f>
        <v>4.9691268274834837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1.3269555796803219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3.2825652000000004E-2</v>
      </c>
      <c r="O9" s="23">
        <f>($C$7*[1]Params!K11)</f>
        <v>344.04404404404403</v>
      </c>
      <c r="P9" s="23">
        <f>(O9*N9)</f>
        <v>11.293470062462463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22.812809526174178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60.555557525559585</v>
      </c>
    </row>
    <row r="15" spans="2:21">
      <c r="B15" s="1">
        <f>(SUM(B5:B14))</f>
        <v>0.16412826</v>
      </c>
      <c r="D15" s="23">
        <f>(SUM(D5:D14))</f>
        <v>9.9388782899999999</v>
      </c>
    </row>
    <row r="21" spans="18:20">
      <c r="R21">
        <f>(SUM(R5:R20))</f>
        <v>0.16412826000000003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0.87897537013303328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3.6590948746440528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5.6127330000000003E-2</v>
      </c>
      <c r="C6" s="28">
        <v>0</v>
      </c>
      <c r="D6" s="29">
        <f>(B6*C6)</f>
        <v>0</v>
      </c>
      <c r="E6" s="23">
        <f>(B6*J3)</f>
        <v>4.9334540661328904E-2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4.1629094500000008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1.4426857282442309E-4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18.469867478859005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32006.048020827613</v>
      </c>
      <c r="P9" s="23">
        <f>(O9*N9)</f>
        <v>16.003024010413807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4869.4493493800001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4869.4493493800001</v>
      </c>
      <c r="C18" s="28">
        <v>0</v>
      </c>
      <c r="D18" s="29">
        <f>(B18*C18)</f>
        <v>0</v>
      </c>
      <c r="E18" s="23">
        <f>(B18*J3)</f>
        <v>0.70250850807586818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-8.9446515151142307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-21.640285923663463</v>
      </c>
    </row>
    <row r="39" spans="2:20">
      <c r="B39">
        <f>(SUM(B5:B38))</f>
        <v>128024.19208331045</v>
      </c>
      <c r="D39" s="23">
        <f>(SUM(D5:D38))</f>
        <v>-76.307382291799911</v>
      </c>
      <c r="F39" t="s">
        <v>9</v>
      </c>
      <c r="G39" s="33">
        <f>(D39/B39)</f>
        <v>-5.9603877243875631E-4</v>
      </c>
      <c r="R39">
        <f>(SUM(R5:R38))</f>
        <v>128024.19208331045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0.99994239054761802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58.068143193339296</v>
      </c>
      <c r="K4" s="4">
        <f>(J4/D18-1)</f>
        <v>0.14835578641609426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0.32025978999999999</v>
      </c>
      <c r="C6" s="28">
        <v>0</v>
      </c>
      <c r="D6" s="29">
        <f>(B6*C6)</f>
        <v>0</v>
      </c>
      <c r="E6" s="23">
        <f>(B6*J3)</f>
        <v>0.32024134000887811</v>
      </c>
      <c r="M6" t="s">
        <v>11</v>
      </c>
      <c r="N6" s="19">
        <f>($B$7+$R$9+$R$6)/5</f>
        <v>8.9396019477777777</v>
      </c>
      <c r="O6" s="23">
        <f>($S$7*[1]Params!K8)</f>
        <v>1.1975720777093433</v>
      </c>
      <c r="P6" s="23">
        <f>(O6*N6)</f>
        <v>10.705817678494725</v>
      </c>
      <c r="R6" s="47">
        <f>(B6)</f>
        <v>0.32025978999999999</v>
      </c>
      <c r="S6" s="28">
        <v>0</v>
      </c>
      <c r="T6" s="29">
        <f>(D6)</f>
        <v>0</v>
      </c>
      <c r="U6" s="23">
        <f>(R6*J3)</f>
        <v>0.32024134000887811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8.9396019477777777</v>
      </c>
      <c r="O7" s="23">
        <f>($S$7*[1]Params!K9)</f>
        <v>1.4739348648730379</v>
      </c>
      <c r="P7" s="23">
        <f>(O7*N7)</f>
        <v>13.176390988916586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8.9396019477777777</v>
      </c>
      <c r="O8" s="23">
        <f>($S$7*[1]Params!K10)</f>
        <v>2.0266604392004273</v>
      </c>
      <c r="P8" s="23">
        <f>(O8*N8)</f>
        <v>18.117537609760305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8.9396019477777777</v>
      </c>
      <c r="O9" s="23">
        <f>($C$7*[1]Params!K11)</f>
        <v>4.6060464527282434</v>
      </c>
      <c r="P9" s="23">
        <f>(O9*N9)</f>
        <v>41.176221840364327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83.175968117535945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0.87076009227796902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58.07148866</v>
      </c>
      <c r="S17" s="23"/>
      <c r="T17" s="23">
        <f>(SUM(T5:T12))</f>
        <v>50.56633482430064</v>
      </c>
    </row>
    <row r="18" spans="2:20">
      <c r="B18" s="19">
        <f>(SUM(B5:B17))</f>
        <v>58.071488660000007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4" width="9.140625" style="14" customWidth="1"/>
    <col min="145" max="16384" width="9.140625" style="14"/>
  </cols>
  <sheetData>
    <row r="3" spans="2:16">
      <c r="I3" t="s">
        <v>3</v>
      </c>
      <c r="J3" s="45">
        <v>2.7807979827569579E-2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1.8019442449836687</v>
      </c>
      <c r="K4" s="4">
        <f>(J4/D10-1)</f>
        <v>-9.9027877508165663E-2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5.080457E-2</v>
      </c>
      <c r="C6" s="28">
        <v>0</v>
      </c>
      <c r="D6" s="29">
        <f>(B6*C6)</f>
        <v>0</v>
      </c>
      <c r="E6" s="23">
        <f>(B6*J3)</f>
        <v>1.4127724577083466E-3</v>
      </c>
      <c r="M6" t="s">
        <v>11</v>
      </c>
      <c r="N6" s="35">
        <f>($B$10/5)</f>
        <v>12.959907595999999</v>
      </c>
      <c r="O6" s="45">
        <f>($C$5*[1]Params!K8)</f>
        <v>4.0155225640266315E-2</v>
      </c>
      <c r="P6" s="23">
        <f>(O6*N6)</f>
        <v>0.52040801379438129</v>
      </c>
    </row>
    <row r="7" spans="2:16">
      <c r="B7" s="35"/>
      <c r="C7" s="23"/>
      <c r="D7" s="25"/>
      <c r="E7" s="23"/>
      <c r="N7" s="35">
        <f>($B$10/5)</f>
        <v>12.959907595999999</v>
      </c>
      <c r="O7" s="45">
        <f>($C$5*[1]Params!K9)</f>
        <v>4.9421816172635469E-2</v>
      </c>
      <c r="P7" s="23">
        <f>(O7*N7)</f>
        <v>0.64050217082385397</v>
      </c>
    </row>
    <row r="8" spans="2:16">
      <c r="N8" s="35">
        <f>($B$10/5)</f>
        <v>12.959907595999999</v>
      </c>
      <c r="O8" s="45">
        <f>($C$5*[1]Params!K10)</f>
        <v>6.7954997237373763E-2</v>
      </c>
      <c r="P8" s="23">
        <f>(O8*N8)</f>
        <v>0.88069048488279922</v>
      </c>
    </row>
    <row r="9" spans="2:16">
      <c r="F9" t="s">
        <v>9</v>
      </c>
      <c r="G9" s="23">
        <f>(D10/B10)</f>
        <v>3.0864417592256423E-2</v>
      </c>
      <c r="N9" s="35">
        <f>($B$10/5)</f>
        <v>12.959907595999999</v>
      </c>
      <c r="O9" s="45">
        <f>($C$5*[1]Params!K11)</f>
        <v>0.15444317553948583</v>
      </c>
      <c r="P9" s="23">
        <f>(O9*N9)</f>
        <v>2.0015692838245438</v>
      </c>
    </row>
    <row r="10" spans="2:16">
      <c r="B10" s="35">
        <f>(SUM(B5:B9))</f>
        <v>64.799537979999997</v>
      </c>
      <c r="D10" s="23">
        <f>(SUM(D5:D9))</f>
        <v>2</v>
      </c>
    </row>
    <row r="11" spans="2:16">
      <c r="P11" s="23">
        <f>(SUM(P6:P9))</f>
        <v>4.0431699533255783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1.3511323248409961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44.568600126793022</v>
      </c>
      <c r="K4" s="4">
        <f>(J4/D11-1)</f>
        <v>2.2728071793067701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0.33741047000000002</v>
      </c>
      <c r="C6" s="28">
        <v>0</v>
      </c>
      <c r="D6" s="29">
        <f>(B6*C6)</f>
        <v>0</v>
      </c>
      <c r="E6" s="23">
        <f>(B6*J3)</f>
        <v>0.45588619275679321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0.45588619275679321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3.2170460654464113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10.999666282000002</v>
      </c>
      <c r="O8" s="23">
        <f>($C$5*[1]Params!K10)</f>
        <v>1.6670207492387226</v>
      </c>
      <c r="P8" s="23">
        <f>(O8*N8)</f>
        <v>18.336671926795557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10.999666282000002</v>
      </c>
      <c r="O9" s="23">
        <f>($C$5*[1]Params!K11)</f>
        <v>3.7886835209970964</v>
      </c>
      <c r="P9" s="23">
        <f>(O9*N9)</f>
        <v>41.674254379080807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0.41283590838589712</v>
      </c>
      <c r="R10" s="1"/>
      <c r="S10" s="23"/>
      <c r="T10" s="23"/>
      <c r="V10" s="24"/>
    </row>
    <row r="11" spans="2:22">
      <c r="B11" s="35">
        <f>(SUM(B5:B10))</f>
        <v>32.98611047</v>
      </c>
      <c r="D11" s="23">
        <f>(SUM(D5:D10))</f>
        <v>13.617850880000002</v>
      </c>
      <c r="P11" s="23">
        <f>(SUM(P6:P9))</f>
        <v>85.983075425876365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3.8196739011331271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38.111329844928086</v>
      </c>
      <c r="K4" s="4">
        <f>(J4/D25-1)</f>
        <v>-17.474723958547365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0.10076921</v>
      </c>
      <c r="C7" s="28">
        <v>0</v>
      </c>
      <c r="D7" s="29">
        <v>0</v>
      </c>
      <c r="E7" s="24">
        <f>B7*J3</f>
        <v>0.38490552147480334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0.10076921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0.65359091219434906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0.62945402759388491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4.6301960079999951</v>
      </c>
      <c r="O17" s="23">
        <f>($S$6*[1]Params!K11)</f>
        <v>9.0653087238233461</v>
      </c>
      <c r="P17" s="23">
        <f>(O17*N17)</f>
        <v>41.97415626433439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84.074744694334385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-0.23185055547783037</v>
      </c>
      <c r="S24" s="23"/>
      <c r="T24" s="23"/>
    </row>
    <row r="25" spans="2:20">
      <c r="B25" s="1">
        <f>(SUM(B5:B24))</f>
        <v>9.9776396706593591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9.9776396706593626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5" width="9.140625" style="14" customWidth="1"/>
    <col min="16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0.569085280259091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2.1635425569106257</v>
      </c>
      <c r="K4" s="4">
        <f>(J4/D14-1)</f>
        <v>-16.555567708172717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7.5134999999999993E-2</v>
      </c>
      <c r="C6" s="28">
        <v>0</v>
      </c>
      <c r="D6" s="28">
        <f>(B6*C6)</f>
        <v>0</v>
      </c>
      <c r="E6" s="23">
        <f>(B6*J3)</f>
        <v>4.2758222532266799E-2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7.5134999999999993E-2</v>
      </c>
      <c r="S6" s="28">
        <v>0</v>
      </c>
      <c r="T6" s="28">
        <f>(D6)</f>
        <v>0</v>
      </c>
      <c r="U6" s="23">
        <f>(E6)</f>
        <v>4.2758222532266799E-2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1.9048317600000002</v>
      </c>
      <c r="O9" s="23">
        <f>($C$5*[1]Params!K11)</f>
        <v>1.1690120786260096</v>
      </c>
      <c r="P9" s="23">
        <f>(O9*N9)</f>
        <v>2.2267713351904406</v>
      </c>
      <c r="Q9" s="24"/>
    </row>
    <row r="10" spans="2:21">
      <c r="B10" s="35"/>
      <c r="C10" s="23"/>
      <c r="D10" s="23"/>
    </row>
    <row r="12" spans="2:21">
      <c r="P12" s="23">
        <f>(SUM(P6:P9))</f>
        <v>4.5418920251904407</v>
      </c>
    </row>
    <row r="13" spans="2:21">
      <c r="F13" t="s">
        <v>9</v>
      </c>
      <c r="G13" s="23">
        <f>(D14/B14)</f>
        <v>-3.6584025150049652E-2</v>
      </c>
    </row>
    <row r="14" spans="2:21">
      <c r="B14" s="35">
        <f>(SUM(B5:B13))</f>
        <v>3.8017897000000005</v>
      </c>
      <c r="D14" s="23">
        <f>(SUM(D5:D13))</f>
        <v>-0.13908476999999975</v>
      </c>
    </row>
    <row r="17" spans="11:20">
      <c r="N17" s="35"/>
      <c r="R17" s="35">
        <f>(SUM(R5:R16))</f>
        <v>9.4847897000000003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1.0626735985626289E-5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4.673539764101136</v>
      </c>
      <c r="K4" s="4">
        <f>(J4/D13-1)</f>
        <v>-7.0866846103153969E-2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259.02999999999997</v>
      </c>
      <c r="C6" s="28">
        <v>0</v>
      </c>
      <c r="D6" s="29">
        <f>(B6*C6)</f>
        <v>0</v>
      </c>
      <c r="E6" s="23">
        <f>(B6*J3)</f>
        <v>2.7526434223567775E-3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1.1437258417759667E-5</v>
      </c>
    </row>
    <row r="13" spans="2:16">
      <c r="B13">
        <f>(SUM(B5:B12))</f>
        <v>439790.71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4.8336617774439022E-3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2.8972968693998746</v>
      </c>
      <c r="K4" s="4">
        <f>(J4/D10-1)</f>
        <v>-3.4234376866708494E-2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E44" sqref="E4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106.67793852959549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282.36490963615773</v>
      </c>
      <c r="K4" s="4">
        <f>(J4/D46-1)</f>
        <v>-4.024006438606472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0.22402367091215053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0.6572441660940439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6.3016929999999999E-2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5.6302269041273549E-2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6.3016929999999999E-2</v>
      </c>
      <c r="C18" s="28">
        <v>0</v>
      </c>
      <c r="D18" s="29">
        <v>0</v>
      </c>
      <c r="E18" s="24">
        <f>B18*J3</f>
        <v>6.7225161848638217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9.0433005449354837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4.6226569624122433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5.2634061057278156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2.6468913209999991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-35.277020963869056</v>
      </c>
      <c r="R46" s="26">
        <f>(SUM(R5:R36))</f>
        <v>2.6468913209999996</v>
      </c>
      <c r="S46" s="23"/>
      <c r="T46" s="23">
        <f>(SUM(T5:T36))</f>
        <v>-93.376440489769621</v>
      </c>
      <c r="V46" t="s">
        <v>9</v>
      </c>
      <c r="W46" s="23">
        <f>(T46/R46)</f>
        <v>-35.277776518036966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0.10638232763429729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0.99472294712833509</v>
      </c>
      <c r="K4" s="4">
        <f>(J4/D13-1)</f>
        <v>0.98944589425667018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0.24919456000000001</v>
      </c>
      <c r="C6" s="28">
        <v>0</v>
      </c>
      <c r="D6" s="29">
        <f>(B6*C6)</f>
        <v>0</v>
      </c>
      <c r="E6" s="23">
        <f>(B6*J3)</f>
        <v>2.6509897326604557E-2</v>
      </c>
      <c r="G6" s="23"/>
      <c r="M6" t="s">
        <v>11</v>
      </c>
      <c r="N6" s="19">
        <f>($B$13/5)</f>
        <v>1.8700905859999999</v>
      </c>
      <c r="O6" s="45">
        <f>($C$5*[1]Params!K8)</f>
        <v>7.1418695478700056E-2</v>
      </c>
      <c r="P6" s="23">
        <f>(O6*N6)</f>
        <v>0.13355943007911772</v>
      </c>
      <c r="Q6" s="23">
        <f>N6*$J$3</f>
        <v>0.19894458942566701</v>
      </c>
    </row>
    <row r="7" spans="2:17">
      <c r="C7" s="23"/>
      <c r="D7" s="23"/>
      <c r="E7" s="23"/>
      <c r="G7" s="23"/>
      <c r="N7" s="19">
        <f>($B$13/5)</f>
        <v>1.8700905859999999</v>
      </c>
      <c r="O7" s="45">
        <f>($C$5*[1]Params!K9)</f>
        <v>8.7899932896861599E-2</v>
      </c>
      <c r="P7" s="23">
        <f>(O7*N7)</f>
        <v>0.16438083702045259</v>
      </c>
      <c r="Q7" s="23">
        <f>Q6*2</f>
        <v>0.39788917885133401</v>
      </c>
    </row>
    <row r="8" spans="2:17">
      <c r="C8" s="23"/>
      <c r="D8" s="23"/>
      <c r="E8" s="23"/>
      <c r="G8" s="23"/>
      <c r="N8" s="19">
        <f>($B$13/5)</f>
        <v>1.8700905859999999</v>
      </c>
      <c r="O8" s="45">
        <f>($C$5*[1]Params!K10)</f>
        <v>0.12086240773318471</v>
      </c>
      <c r="P8" s="23">
        <f>(O8*N8)</f>
        <v>0.22602365090312232</v>
      </c>
      <c r="Q8" s="23">
        <f>Q6*3</f>
        <v>0.59683376827700108</v>
      </c>
    </row>
    <row r="9" spans="2:17">
      <c r="C9" s="23"/>
      <c r="D9" s="23"/>
      <c r="E9" s="23"/>
      <c r="G9" s="23"/>
      <c r="N9" s="19">
        <f>($B$13/5)</f>
        <v>1.8700905859999999</v>
      </c>
      <c r="O9" s="45">
        <f>($C$5*[1]Params!K11)</f>
        <v>0.27468729030269251</v>
      </c>
      <c r="P9" s="23">
        <f>(O9*N9)</f>
        <v>0.51369011568891432</v>
      </c>
      <c r="Q9" s="23">
        <f>Q6*4</f>
        <v>0.79577835770266803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1.0376540336916071</v>
      </c>
    </row>
    <row r="12" spans="2:17">
      <c r="C12" s="23"/>
      <c r="D12" s="23"/>
      <c r="E12" s="23"/>
      <c r="F12" t="s">
        <v>9</v>
      </c>
      <c r="G12" s="23">
        <f>(D13/B13)</f>
        <v>5.3473345488516358E-2</v>
      </c>
    </row>
    <row r="13" spans="2:17">
      <c r="B13">
        <f>(SUM(B5:B12))</f>
        <v>9.3504529299999994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7.5780038740551836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13.234895482292247</v>
      </c>
      <c r="K4" s="4">
        <f>(J4/D10-1)</f>
        <v>0.48642235196733696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2.6051999999999998E-3</v>
      </c>
      <c r="C6" s="28">
        <v>0</v>
      </c>
      <c r="D6" s="28">
        <f>(B6*C6)</f>
        <v>0</v>
      </c>
      <c r="E6" s="23">
        <f>(B6*J3)</f>
        <v>1.9742215692688563E-2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2.6051999999999998E-3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0.45319534000000011</v>
      </c>
      <c r="O7" s="45">
        <f>($C$5*[1]Params!K9)</f>
        <v>8.9182731538402358</v>
      </c>
      <c r="P7" s="23">
        <f>(O7*N7)</f>
        <v>4.0417198341674991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5.0981498387893627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1.7464883500000001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24.417860534167502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2.1554883500000002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0.63039238801105191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19.526765137196247</v>
      </c>
      <c r="K4" s="4">
        <f>(J4/D14-1)</f>
        <v>7.3512580695675229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54.382846929999999</v>
      </c>
      <c r="S5" s="23">
        <f>(T5/R5)</f>
        <v>0.35121368369303946</v>
      </c>
      <c r="T5" s="23">
        <f>(SUM(D5:D7))</f>
        <v>19.100000000000001</v>
      </c>
    </row>
    <row r="6" spans="2:21">
      <c r="B6" s="20">
        <v>0.80783545999999995</v>
      </c>
      <c r="C6" s="28">
        <v>0</v>
      </c>
      <c r="D6" s="28">
        <f>(B6*C6)</f>
        <v>0</v>
      </c>
      <c r="E6" s="23">
        <f>(B6*J3)</f>
        <v>0.50925332474940654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10.325190843333337</v>
      </c>
      <c r="O8" s="23">
        <f>($C$5*[1]Params!K10)</f>
        <v>0.78521945271816052</v>
      </c>
      <c r="P8" s="23">
        <f>(O8*N8)</f>
        <v>8.1075407032127647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10.325190843333337</v>
      </c>
      <c r="O9" s="23">
        <f>($C$5*[1]Params!K11)</f>
        <v>1.7845896652685465</v>
      </c>
      <c r="P9" s="23">
        <f>(O9*N9)</f>
        <v>18.4262288709381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40.372065344150869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7.5484721315012285E-2</v>
      </c>
    </row>
    <row r="14" spans="2:21">
      <c r="B14" s="19">
        <f>(SUM(B5:B13))</f>
        <v>30.975572530000008</v>
      </c>
      <c r="D14" s="23">
        <f>(SUM(D5:D13))</f>
        <v>2.3381824600000005</v>
      </c>
    </row>
    <row r="18" spans="12:20">
      <c r="R18">
        <f>(SUM(R5:R17))</f>
        <v>30.975572530000008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tabSelected="1"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8" width="9.140625" style="14" customWidth="1"/>
    <col min="129" max="16384" width="9.140625" style="14"/>
  </cols>
  <sheetData>
    <row r="3" spans="2:21">
      <c r="I3" t="s">
        <v>3</v>
      </c>
      <c r="J3" s="45">
        <v>12.31450778889173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12.524204153324092</v>
      </c>
      <c r="K4" s="4">
        <f>(J4/D14-1)</f>
        <v>-3.6547802318271594E-2</v>
      </c>
      <c r="R4" t="s">
        <v>5</v>
      </c>
      <c r="S4" t="s">
        <v>6</v>
      </c>
      <c r="T4" t="s">
        <v>7</v>
      </c>
    </row>
    <row r="5" spans="2:21">
      <c r="B5" s="1">
        <v>1.0166963099999999</v>
      </c>
      <c r="C5" s="23">
        <f>(D5/B5)</f>
        <v>12.785823920222549</v>
      </c>
      <c r="D5" s="23">
        <v>12.9993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1.0166963099999999</v>
      </c>
      <c r="S5" s="23">
        <f>(T5/R5)</f>
        <v>12.785823920222549</v>
      </c>
      <c r="T5" s="23">
        <f>D5</f>
        <v>12.9993</v>
      </c>
    </row>
    <row r="6" spans="2:21">
      <c r="B6" s="2">
        <v>3.3209E-4</v>
      </c>
      <c r="C6" s="28">
        <v>0</v>
      </c>
      <c r="D6" s="28">
        <f>(B6*C6)</f>
        <v>0</v>
      </c>
      <c r="E6" s="23">
        <f>(B6*J3)</f>
        <v>4.0895248916130549E-3</v>
      </c>
      <c r="M6" t="s">
        <v>11</v>
      </c>
      <c r="N6" s="19">
        <f>(B$14/5)</f>
        <v>0.20340567999999998</v>
      </c>
      <c r="O6" s="23">
        <f>($C$5*[1]Params!K8)</f>
        <v>16.621571096289316</v>
      </c>
      <c r="P6" s="23">
        <f>(O6*N6)</f>
        <v>3.3809219715090735</v>
      </c>
      <c r="R6" s="19">
        <f>(B6)</f>
        <v>3.3209E-4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0.20340567999999998</v>
      </c>
      <c r="O7" s="23">
        <f>($C$5*[1]Params!K9)</f>
        <v>20.45731827235608</v>
      </c>
      <c r="P7" s="23">
        <f>(O7*N7)</f>
        <v>4.1611347341650129</v>
      </c>
      <c r="R7" s="19"/>
      <c r="S7" s="23"/>
      <c r="T7" s="24"/>
      <c r="U7" s="24"/>
    </row>
    <row r="8" spans="2:21">
      <c r="C8" s="23"/>
      <c r="D8" s="23"/>
      <c r="N8" s="19">
        <f>(B$14/5)</f>
        <v>0.20340567999999998</v>
      </c>
      <c r="O8" s="23">
        <f>($C$5*[1]Params!K10)</f>
        <v>28.128812624489612</v>
      </c>
      <c r="P8" s="23">
        <f>(O8*N8)</f>
        <v>5.7215602594768935</v>
      </c>
      <c r="R8" s="19"/>
      <c r="S8" s="24"/>
      <c r="T8" s="24"/>
    </row>
    <row r="9" spans="2:21">
      <c r="C9" s="24"/>
      <c r="D9" s="23"/>
      <c r="N9" s="19">
        <f>(B$14/5)</f>
        <v>0.20340567999999998</v>
      </c>
      <c r="O9" s="23">
        <f>($C$5*[1]Params!K11)</f>
        <v>63.929119601112745</v>
      </c>
      <c r="P9" s="23">
        <f>(O9*N9)</f>
        <v>13.003546044265665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26.267163009416645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12.781648968701367</v>
      </c>
    </row>
    <row r="14" spans="2:21">
      <c r="B14" s="19">
        <f>(SUM(B5:B13))</f>
        <v>1.0170283999999998</v>
      </c>
      <c r="D14" s="23">
        <f>(SUM(D5:D13))</f>
        <v>12.9993</v>
      </c>
    </row>
    <row r="18" spans="12:20">
      <c r="R18">
        <f>(SUM(R5:R17))</f>
        <v>1.0170283999999998</v>
      </c>
      <c r="T18" s="23">
        <f>(SUM(T5:T17))</f>
        <v>12.9993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8" width="9.140625" style="14" customWidth="1"/>
    <col min="129" max="16384" width="9.140625" style="14"/>
  </cols>
  <sheetData>
    <row r="3" spans="2:21">
      <c r="I3" t="s">
        <v>3</v>
      </c>
      <c r="J3" s="45">
        <v>3.2452579307658929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11.542174185301498</v>
      </c>
      <c r="K4" s="4">
        <f>(J4/D14-1)</f>
        <v>4.9393501650301097E-2</v>
      </c>
      <c r="R4" t="s">
        <v>5</v>
      </c>
      <c r="S4" t="s">
        <v>6</v>
      </c>
      <c r="T4" t="s">
        <v>7</v>
      </c>
    </row>
    <row r="5" spans="2:21">
      <c r="B5" s="35">
        <v>3.5565704</v>
      </c>
      <c r="C5" s="23">
        <f>(D5/B5)</f>
        <v>3.0925579316523581</v>
      </c>
      <c r="D5" s="23">
        <v>10.998900000000001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3.5565704</v>
      </c>
      <c r="S5" s="23">
        <f>(T5/R5)</f>
        <v>3.0925579316523581</v>
      </c>
      <c r="T5" s="23">
        <f>D5</f>
        <v>10.998900000000001</v>
      </c>
    </row>
    <row r="6" spans="2:21">
      <c r="B6" s="47">
        <v>5.728E-5</v>
      </c>
      <c r="C6" s="28">
        <v>0</v>
      </c>
      <c r="D6" s="28">
        <f>(B6*C6)</f>
        <v>0</v>
      </c>
      <c r="E6" s="23">
        <f>(B6*J3)</f>
        <v>1.8588837427427034E-4</v>
      </c>
      <c r="M6" t="s">
        <v>11</v>
      </c>
      <c r="N6" s="19">
        <f>(B$14/5)</f>
        <v>0.71132553600000004</v>
      </c>
      <c r="O6" s="23">
        <f>($C$5*[1]Params!K8)</f>
        <v>4.0203253111480661</v>
      </c>
      <c r="P6" s="23">
        <f>(O6*N6)</f>
        <v>2.8597600568467652</v>
      </c>
      <c r="R6" s="19">
        <f>(B6)</f>
        <v>5.728E-5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0.71132553600000004</v>
      </c>
      <c r="O7" s="23">
        <f>($C$5*[1]Params!K9)</f>
        <v>4.9480926906437732</v>
      </c>
      <c r="P7" s="23">
        <f>(O7*N7)</f>
        <v>3.5197046853498644</v>
      </c>
      <c r="R7" s="19"/>
      <c r="S7" s="23"/>
      <c r="T7" s="24"/>
      <c r="U7" s="24"/>
    </row>
    <row r="8" spans="2:21">
      <c r="C8" s="23"/>
      <c r="D8" s="23"/>
      <c r="N8" s="19">
        <f>(B$14/5)</f>
        <v>0.71132553600000004</v>
      </c>
      <c r="O8" s="23">
        <f>($C$5*[1]Params!K10)</f>
        <v>6.8036274496351883</v>
      </c>
      <c r="P8" s="23">
        <f>(O8*N8)</f>
        <v>4.8395939423560632</v>
      </c>
      <c r="R8" s="19"/>
      <c r="S8" s="24"/>
      <c r="T8" s="24"/>
    </row>
    <row r="9" spans="2:21">
      <c r="C9" s="24"/>
      <c r="D9" s="23"/>
      <c r="N9" s="19">
        <f>(B$14/5)</f>
        <v>0.71132553600000004</v>
      </c>
      <c r="O9" s="23">
        <f>($C$5*[1]Params!K11)</f>
        <v>15.462789658261791</v>
      </c>
      <c r="P9" s="23">
        <f>(O9*N9)</f>
        <v>10.999077141718326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22.218135826271016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3.0925081255623588</v>
      </c>
    </row>
    <row r="14" spans="2:21">
      <c r="B14" s="19">
        <f>(SUM(B5:B13))</f>
        <v>3.5566276800000001</v>
      </c>
      <c r="D14" s="23">
        <f>(SUM(D5:D13))</f>
        <v>10.998900000000001</v>
      </c>
    </row>
    <row r="18" spans="12:20">
      <c r="R18">
        <f>(SUM(R5:R17))</f>
        <v>3.5566276800000001</v>
      </c>
      <c r="T18" s="23">
        <f>(SUM(T5:T17))</f>
        <v>10.998900000000001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0.44438037614406911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2.7035213323852876</v>
      </c>
      <c r="K4" s="4">
        <f>(J4/D9-1)</f>
        <v>-0.90634732362732451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6.1339508956914316E-3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10.130341869753714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-250.88629813024622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-139.13629813024622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742</v>
      </c>
      <c r="E35">
        <f t="shared" ref="E35:E41" si="1">C35*D35</f>
        <v>4640.4679999999998</v>
      </c>
      <c r="F35" s="35">
        <f t="shared" ref="F35:F41" si="2">E35*$N$5</f>
        <v>3712.3744000000002</v>
      </c>
      <c r="G35" s="23">
        <v>3.5</v>
      </c>
      <c r="H35" s="36">
        <f>G51</f>
        <v>1.5615590400000001</v>
      </c>
      <c r="I35" s="24">
        <f t="shared" ref="I35:I42" si="3">((F35-H35*D35)*$J$3-G35)</f>
        <v>12.164255633736316</v>
      </c>
      <c r="J35">
        <v>1</v>
      </c>
      <c r="K35" s="37">
        <f t="shared" ref="K35:K41" si="4">I35*J35</f>
        <v>12.164255633736316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742</v>
      </c>
      <c r="E36">
        <f t="shared" si="1"/>
        <v>716.77199999999993</v>
      </c>
      <c r="F36" s="35">
        <f t="shared" si="2"/>
        <v>573.41759999999999</v>
      </c>
      <c r="G36" s="23">
        <v>3.5</v>
      </c>
      <c r="H36" s="36">
        <f>G52</f>
        <v>0.21337130135885166</v>
      </c>
      <c r="I36" s="24">
        <f t="shared" si="3"/>
        <v>-0.95382094000781992</v>
      </c>
      <c r="J36">
        <v>1</v>
      </c>
      <c r="K36" s="37">
        <f t="shared" si="4"/>
        <v>-0.95382094000781992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742</v>
      </c>
      <c r="E37">
        <f t="shared" si="1"/>
        <v>631.44200000000001</v>
      </c>
      <c r="F37" s="35">
        <f t="shared" si="2"/>
        <v>505.15360000000004</v>
      </c>
      <c r="G37" s="23">
        <v>3.5</v>
      </c>
      <c r="H37" s="36">
        <f>G53</f>
        <v>0.18479602162162162</v>
      </c>
      <c r="I37" s="24">
        <f t="shared" si="3"/>
        <v>-1.2424916767990988</v>
      </c>
      <c r="J37">
        <v>1</v>
      </c>
      <c r="K37" s="37">
        <f t="shared" si="4"/>
        <v>-1.2424916767990988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708</v>
      </c>
      <c r="E38">
        <f t="shared" si="1"/>
        <v>602.50800000000004</v>
      </c>
      <c r="F38" s="35">
        <f t="shared" si="2"/>
        <v>482.00640000000004</v>
      </c>
      <c r="G38" s="23">
        <v>0</v>
      </c>
      <c r="H38" s="36">
        <f>G53</f>
        <v>0.18479602162162162</v>
      </c>
      <c r="I38" s="24">
        <f t="shared" si="3"/>
        <v>2.1540645455879219</v>
      </c>
      <c r="J38">
        <v>3</v>
      </c>
      <c r="K38" s="37">
        <f t="shared" si="4"/>
        <v>6.4621936367637662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650</v>
      </c>
      <c r="E39">
        <f t="shared" si="1"/>
        <v>553.15</v>
      </c>
      <c r="F39" s="35">
        <f t="shared" si="2"/>
        <v>442.52</v>
      </c>
      <c r="G39" s="23">
        <v>0</v>
      </c>
      <c r="H39" s="36">
        <f>H38</f>
        <v>0.18479602162162162</v>
      </c>
      <c r="I39" s="24">
        <f t="shared" si="3"/>
        <v>1.9776016308363689</v>
      </c>
      <c r="J39">
        <v>1</v>
      </c>
      <c r="K39" s="37">
        <f t="shared" si="4"/>
        <v>1.9776016308363689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602</v>
      </c>
      <c r="E40">
        <f t="shared" si="1"/>
        <v>512.30200000000002</v>
      </c>
      <c r="F40" s="35">
        <f t="shared" si="2"/>
        <v>409.84160000000003</v>
      </c>
      <c r="G40" s="23">
        <v>0</v>
      </c>
      <c r="H40" s="36">
        <f>H39</f>
        <v>0.18479602162162162</v>
      </c>
      <c r="I40" s="24">
        <f t="shared" si="3"/>
        <v>1.8315633565592218</v>
      </c>
      <c r="J40">
        <v>1</v>
      </c>
      <c r="K40" s="37">
        <f t="shared" si="4"/>
        <v>1.8315633565592218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0.24020557169737547</v>
      </c>
      <c r="J41" s="16">
        <v>1</v>
      </c>
      <c r="K41" s="41">
        <f t="shared" si="4"/>
        <v>0.24020557169737547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1.3386841808738499</v>
      </c>
      <c r="J42" s="16">
        <v>1</v>
      </c>
      <c r="K42" s="41">
        <f>(I42*J42)</f>
        <v>1.3386841808738499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2.1505898697537162</v>
      </c>
      <c r="P47">
        <f>(O47/J3)</f>
        <v>350.60435049526058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35" width="9.140625" style="14" customWidth="1"/>
    <col min="13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10.668083761796639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3.3481824625542171</v>
      </c>
      <c r="K4" s="4">
        <f>(J4/D13-1)</f>
        <v>-3.0636896232974515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1.062E-5</v>
      </c>
      <c r="C6" s="28">
        <v>0</v>
      </c>
      <c r="D6" s="28">
        <f>(B6*C6)</f>
        <v>0</v>
      </c>
      <c r="E6" s="23">
        <f>(B6*J3)</f>
        <v>1.1329504955028031E-4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1.062E-5</v>
      </c>
      <c r="S6" s="28">
        <v>0</v>
      </c>
      <c r="T6" s="28">
        <f>(D6)</f>
        <v>0</v>
      </c>
      <c r="U6" s="23">
        <f>(R6*J3)</f>
        <v>1.1329504955028031E-4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0.11888085399999999</v>
      </c>
      <c r="O9" s="23">
        <f>($C$5*[1]Params!K11)</f>
        <v>20</v>
      </c>
      <c r="P9" s="23">
        <f>(O9*N9)</f>
        <v>2.3776170799999998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4.8027431719999996</v>
      </c>
    </row>
    <row r="12" spans="2:21">
      <c r="F12" t="s">
        <v>9</v>
      </c>
      <c r="G12" s="45">
        <f>(D13/B13)</f>
        <v>-5.1694225921196031</v>
      </c>
    </row>
    <row r="13" spans="2:21">
      <c r="B13" s="1">
        <f>(SUM(B5:B12))</f>
        <v>0.31385040999999997</v>
      </c>
      <c r="D13" s="23">
        <f>(SUM(D5:D12))</f>
        <v>-1.6224254</v>
      </c>
      <c r="R13" s="1">
        <f>(SUM(R5:R12))</f>
        <v>0.59440426999999996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0.81165266923265367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0.61801123128533675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45.291532167449731</v>
      </c>
      <c r="K4" s="4">
        <f>(J4/D13-1)</f>
        <v>1.4612812696986377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0.73115797999999999</v>
      </c>
      <c r="C6" s="28">
        <v>0</v>
      </c>
      <c r="D6" s="28">
        <f>(B6*C6)</f>
        <v>0</v>
      </c>
      <c r="E6" s="23">
        <f>(B6*J3)</f>
        <v>0.45186384348389963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0.73115797999999999</v>
      </c>
      <c r="S6" s="28">
        <v>0</v>
      </c>
      <c r="T6" s="28">
        <f>(D6)</f>
        <v>0</v>
      </c>
      <c r="U6" s="23">
        <f>(R6*J3)</f>
        <v>0.45186384348389963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25.943562205999989</v>
      </c>
      <c r="O8" s="23">
        <f>($C$7*[1]Params!K10)</f>
        <v>0.77105448032205881</v>
      </c>
      <c r="P8" s="23">
        <f>(O8*N8)</f>
        <v>20.003899874450326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14.657187402</v>
      </c>
      <c r="O9" s="23">
        <f>($C$7*[1]Params!K11)</f>
        <v>1.752396546186497</v>
      </c>
      <c r="P9" s="23">
        <f>(O9*N9)</f>
        <v>25.685204580073034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68.077533424523352</v>
      </c>
    </row>
    <row r="12" spans="2:21">
      <c r="F12" t="s">
        <v>9</v>
      </c>
      <c r="G12" s="45">
        <f>(D13/B13)</f>
        <v>0.25109329798824936</v>
      </c>
    </row>
    <row r="13" spans="2:21">
      <c r="B13" s="1">
        <f>(SUM(B5:B12))</f>
        <v>73.285937009999998</v>
      </c>
      <c r="D13" s="23">
        <f>(SUM(D5:D12))</f>
        <v>18.40160762</v>
      </c>
      <c r="R13" s="1">
        <f>(SUM(R5:R12))</f>
        <v>95.785937010000012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2023-12-29T13:25:21Z</dcterms:modified>
</cp:coreProperties>
</file>