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89744128"/>
        <axId val="89745664"/>
      </lineChart>
      <dateAx>
        <axId val="8974412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9745664"/>
        <crosses val="autoZero"/>
        <lblOffset val="100"/>
      </dateAx>
      <valAx>
        <axId val="8974566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974412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7" workbookViewId="0">
      <selection activeCell="G42" sqref="G42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2673.406620168702</v>
      </c>
      <c r="M3" t="inlineStr">
        <is>
          <t>Objectif :</t>
        </is>
      </c>
      <c r="N3" s="23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 t="n">
        <v>4000</v>
      </c>
      <c r="T5" s="60">
        <f>(R5*S5)</f>
        <v/>
      </c>
    </row>
    <row r="6">
      <c r="B6" s="23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3">
        <f>(B6)</f>
        <v/>
      </c>
      <c r="S6" s="59" t="n">
        <v>3950</v>
      </c>
      <c r="T6" s="60">
        <f>(R6*S6)</f>
        <v/>
      </c>
    </row>
    <row r="7">
      <c r="B7" s="23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3">
        <f>(B7)</f>
        <v/>
      </c>
      <c r="S7" s="59" t="n">
        <v>3428</v>
      </c>
      <c r="T7" s="60">
        <f>(R7*S7)</f>
        <v/>
      </c>
    </row>
    <row r="8">
      <c r="B8" s="23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3">
        <f>(B11+B10+B9+B8)</f>
        <v/>
      </c>
      <c r="S8" s="58" t="n">
        <v>0</v>
      </c>
      <c r="T8" s="60">
        <f>(D11+D10+D9+D8)</f>
        <v/>
      </c>
    </row>
    <row r="9">
      <c r="B9" s="23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3">
        <f>(B12)</f>
        <v/>
      </c>
      <c r="S9" s="58" t="n">
        <v>0</v>
      </c>
      <c r="T9" s="60">
        <f>(R9*S9)</f>
        <v/>
      </c>
    </row>
    <row r="10">
      <c r="B10" s="23" t="n">
        <v>-0.0076</v>
      </c>
      <c r="C10" s="58" t="n">
        <v>3213.16</v>
      </c>
      <c r="D10" s="60">
        <f>B10*C10</f>
        <v/>
      </c>
      <c r="R10" s="23">
        <f>(SUM(B13:B20))</f>
        <v/>
      </c>
      <c r="S10" s="59">
        <f>(T10/R10)</f>
        <v/>
      </c>
      <c r="T10" s="60">
        <f>(SUM(D13:D20))</f>
        <v/>
      </c>
    </row>
    <row r="11">
      <c r="B11" s="23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3">
        <f>(B21)</f>
        <v/>
      </c>
      <c r="S11" s="59" t="n">
        <v>1895</v>
      </c>
      <c r="T11" s="60">
        <f>(R11*S11)</f>
        <v/>
      </c>
    </row>
    <row r="12">
      <c r="B12" s="24" t="n">
        <v>0.00718046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59" t="n">
        <v>1890.15</v>
      </c>
      <c r="T12" s="60">
        <f>(R12*S12)</f>
        <v/>
      </c>
    </row>
    <row r="13">
      <c r="B13" s="23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59">
        <f>(T13/R13)</f>
        <v/>
      </c>
      <c r="T13" s="60">
        <f>(82.1)</f>
        <v/>
      </c>
    </row>
    <row r="14">
      <c r="B14" s="23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3">
        <f>(B24)</f>
        <v/>
      </c>
      <c r="S14" s="59" t="n">
        <v>1709</v>
      </c>
      <c r="T14" s="60">
        <f>(S14*R14)</f>
        <v/>
      </c>
    </row>
    <row r="15">
      <c r="B15" s="23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3">
        <f>(B25)</f>
        <v/>
      </c>
      <c r="S15" s="59" t="n">
        <v>1617.3</v>
      </c>
      <c r="T15" s="60">
        <f>(S15*R15)</f>
        <v/>
      </c>
    </row>
    <row r="16">
      <c r="B16" s="23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3">
        <f>(SUM(B26:B33))</f>
        <v/>
      </c>
      <c r="S16" s="58" t="n">
        <v>0</v>
      </c>
      <c r="T16" s="60">
        <f>(SUM(D26:D33))</f>
        <v/>
      </c>
    </row>
    <row r="17">
      <c r="B17" s="23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3">
        <f>(B34)</f>
        <v/>
      </c>
      <c r="S17" s="58">
        <f>(T17/R17)</f>
        <v/>
      </c>
      <c r="T17" s="60" t="n">
        <v>-12.19326523</v>
      </c>
    </row>
    <row r="18">
      <c r="B18" s="23" t="n">
        <v>0.016</v>
      </c>
      <c r="C18" s="59">
        <f>1/0.00048218</f>
        <v/>
      </c>
      <c r="D18" s="60">
        <f>B18*C18</f>
        <v/>
      </c>
      <c r="R18" s="23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3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3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3" t="n">
        <v>0.03210429</v>
      </c>
      <c r="C20" s="59">
        <f>D20/B20</f>
        <v/>
      </c>
      <c r="D20" s="60" t="n">
        <v>50</v>
      </c>
      <c r="R20" s="23">
        <f>(B37)</f>
        <v/>
      </c>
      <c r="S20" s="59">
        <f>(C37)</f>
        <v/>
      </c>
      <c r="T20" s="60">
        <f>(D37)</f>
        <v/>
      </c>
    </row>
    <row r="21">
      <c r="B21" s="23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3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3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3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3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3">
        <f>B41</f>
        <v/>
      </c>
      <c r="S24" s="59">
        <f>(T24/R24)</f>
        <v/>
      </c>
      <c r="T24" s="60">
        <f>D41</f>
        <v/>
      </c>
    </row>
    <row r="25">
      <c r="B25" s="23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3" t="n">
        <v>-0.01</v>
      </c>
      <c r="C26" s="58" t="n">
        <v>1530</v>
      </c>
      <c r="D26" s="60">
        <f>(C26*B26)</f>
        <v/>
      </c>
    </row>
    <row r="27">
      <c r="B27" s="23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3" t="n">
        <v>-0.01</v>
      </c>
      <c r="C28" s="58">
        <f>(D28/B28)</f>
        <v/>
      </c>
      <c r="D28" s="60" t="n">
        <v>-14.43</v>
      </c>
    </row>
    <row r="29">
      <c r="B29" s="23" t="n">
        <v>0.01</v>
      </c>
      <c r="C29" s="59" t="n">
        <v>1428.89</v>
      </c>
      <c r="D29" s="60">
        <f>(C29*B29)</f>
        <v/>
      </c>
    </row>
    <row r="30">
      <c r="B30" s="23" t="n">
        <v>-0.01</v>
      </c>
      <c r="C30" s="58" t="n">
        <v>1402.5</v>
      </c>
      <c r="D30" s="60">
        <f>(C30*B30)</f>
        <v/>
      </c>
    </row>
    <row r="31">
      <c r="B31" s="23" t="n">
        <v>0.01</v>
      </c>
      <c r="C31" s="59" t="n">
        <v>1372</v>
      </c>
      <c r="D31" s="60">
        <f>(C31*B31)</f>
        <v/>
      </c>
    </row>
    <row r="32">
      <c r="B32" s="23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3" t="n">
        <v>0.01</v>
      </c>
      <c r="C33" s="59" t="n">
        <v>1250</v>
      </c>
      <c r="D33" s="60">
        <f>(C33*B33)</f>
        <v/>
      </c>
    </row>
    <row r="34">
      <c r="B34" s="23" t="n">
        <v>-0.01</v>
      </c>
      <c r="C34" s="58">
        <f>(D34/B34)</f>
        <v/>
      </c>
      <c r="D34" s="60" t="n">
        <v>-12.19326523</v>
      </c>
    </row>
    <row r="35">
      <c r="B35" s="23" t="n">
        <v>0.1242999</v>
      </c>
      <c r="C35" s="59">
        <f>(D35/B35)</f>
        <v/>
      </c>
      <c r="D35" s="60" t="n">
        <v>214.44</v>
      </c>
      <c r="E35" t="inlineStr">
        <is>
          <t>DCA1</t>
        </is>
      </c>
    </row>
    <row r="36">
      <c r="B36" s="23" t="n">
        <v>0.02503223</v>
      </c>
      <c r="C36" s="59">
        <f>(D36/B36)</f>
        <v/>
      </c>
      <c r="D36" s="60" t="n">
        <v>43.9</v>
      </c>
      <c r="E36" t="inlineStr">
        <is>
          <t>DCA2</t>
        </is>
      </c>
    </row>
    <row r="37">
      <c r="B37" s="23" t="n">
        <v>0.00041228</v>
      </c>
      <c r="C37" s="59">
        <f>(D37/B37)</f>
        <v/>
      </c>
      <c r="D37" s="60" t="n">
        <v>0.5</v>
      </c>
    </row>
    <row r="38">
      <c r="B38" s="23">
        <f>(-0.000705)</f>
        <v/>
      </c>
      <c r="C38" s="58" t="n">
        <v>1605</v>
      </c>
      <c r="D38" s="60">
        <f>(C38*B38)</f>
        <v/>
      </c>
    </row>
    <row r="39">
      <c r="B39" s="23">
        <f>(-0.00535-B38)</f>
        <v/>
      </c>
      <c r="C39" s="58" t="n">
        <v>1605</v>
      </c>
      <c r="D39" s="60">
        <f>(C39*B39)</f>
        <v/>
      </c>
    </row>
    <row r="40">
      <c r="B40" s="23" t="n">
        <v>0.05679577</v>
      </c>
      <c r="C40" s="59">
        <f>(D40/B40)</f>
        <v/>
      </c>
      <c r="D40" s="60" t="n">
        <v>106.65</v>
      </c>
      <c r="E40" t="inlineStr">
        <is>
          <t>DCA3</t>
        </is>
      </c>
    </row>
    <row r="41">
      <c r="B41" s="23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3">
        <f>0.0943*0.999</f>
        <v/>
      </c>
      <c r="C42" s="59" t="n">
        <v>0</v>
      </c>
      <c r="D42" s="60" t="n">
        <v>0</v>
      </c>
      <c r="E42" s="63" t="inlineStr">
        <is>
          <t>ETH/BTC</t>
        </is>
      </c>
      <c r="F42" t="n">
        <v>0.5298</v>
      </c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1.500237402881263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15.98516253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0.59915472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10.08411776512281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0.02887101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41.33464078482845</v>
      </c>
      <c r="M3" t="inlineStr">
        <is>
          <t>Objectif :</t>
        </is>
      </c>
      <c r="N3" s="23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2.64475043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4" t="n">
        <v>0.0166843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3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3" t="n">
        <v>-0.0717</v>
      </c>
      <c r="C7" s="58">
        <f>(D7/B7)</f>
        <v/>
      </c>
      <c r="D7" s="58" t="n">
        <v>-1.132143</v>
      </c>
      <c r="N7" s="23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3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3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3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3" t="n">
        <v>0.1272787</v>
      </c>
      <c r="C9" s="58">
        <f>(D9/B9)</f>
        <v/>
      </c>
      <c r="D9" s="58" t="n">
        <v>2.22</v>
      </c>
      <c r="N9" s="23">
        <f>4*($B$5+$R$7+R5)/5-N6-N7-N8</f>
        <v/>
      </c>
      <c r="O9" s="58">
        <f>($S$6*[1]Params!K11)</f>
        <v/>
      </c>
      <c r="P9" s="58">
        <f>(O9*N9)</f>
        <v/>
      </c>
      <c r="R9" s="23">
        <f>B12-B12</f>
        <v/>
      </c>
      <c r="S9" s="59" t="n">
        <v>0</v>
      </c>
      <c r="T9" s="59">
        <f>D12-B12*14.31</f>
        <v/>
      </c>
    </row>
    <row r="10">
      <c r="B10" s="23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3">
        <f>B13-B13</f>
        <v/>
      </c>
      <c r="S10" s="59" t="n">
        <v>0</v>
      </c>
      <c r="T10" s="59">
        <f>D13-B13*15.13</f>
        <v/>
      </c>
    </row>
    <row r="11">
      <c r="B11" s="23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3">
        <f>B14-B14</f>
        <v/>
      </c>
      <c r="S11" s="59" t="n">
        <v>0</v>
      </c>
      <c r="T11" s="59">
        <f>D14-B14*14.31</f>
        <v/>
      </c>
    </row>
    <row r="12">
      <c r="B12" s="23" t="n">
        <v>-0.1375</v>
      </c>
      <c r="C12" s="58">
        <f>(D12/B12)</f>
        <v/>
      </c>
      <c r="D12" s="58" t="n">
        <v>-2.54918818</v>
      </c>
      <c r="P12" s="58" t="n"/>
      <c r="R12" s="23">
        <f>B15-B15</f>
        <v/>
      </c>
      <c r="S12" s="59" t="n">
        <v>0</v>
      </c>
      <c r="T12" s="59">
        <f>D15-B15*15.13</f>
        <v/>
      </c>
    </row>
    <row r="13">
      <c r="B13" s="23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59" t="n">
        <v>0</v>
      </c>
      <c r="T13" s="59">
        <f>D16-B16*14.31</f>
        <v/>
      </c>
    </row>
    <row r="14">
      <c r="B14" s="23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3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3">
        <f>B17-B17</f>
        <v/>
      </c>
      <c r="T14" s="59">
        <f>D17-B17*15.25</f>
        <v/>
      </c>
    </row>
    <row r="15">
      <c r="B15" s="23" t="n">
        <v>-0.4967</v>
      </c>
      <c r="C15" s="58">
        <f>(D15/B15)</f>
        <v/>
      </c>
      <c r="D15" s="58" t="n">
        <v>-12.12691623</v>
      </c>
      <c r="N15" s="23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3" t="n">
        <v>-0.138</v>
      </c>
      <c r="C16" s="58">
        <f>(D16/B16)</f>
        <v/>
      </c>
      <c r="D16" s="58" t="n">
        <v>-4.41956614</v>
      </c>
      <c r="N16" s="23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3" t="n">
        <v>-0.5049</v>
      </c>
      <c r="C17" s="58">
        <f>(D17/B17)</f>
        <v/>
      </c>
      <c r="D17" s="58" t="n">
        <v>-18.26254246</v>
      </c>
      <c r="N17" s="23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3">
        <f>(SUM(B5:B18))</f>
        <v/>
      </c>
      <c r="D19" s="58">
        <f>(SUM(D5:D18))</f>
        <v/>
      </c>
      <c r="P19" s="58">
        <f>(SUM(P14:P17))</f>
        <v/>
      </c>
      <c r="R19" s="23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3">
      <c r="I3" t="inlineStr">
        <is>
          <t>Actual Price :</t>
        </is>
      </c>
      <c r="J3" s="82" t="n">
        <v>0.003678408015943249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2">
        <f>(T5/R5)</f>
        <v/>
      </c>
      <c r="T5" s="59">
        <f>(D5)</f>
        <v/>
      </c>
    </row>
    <row r="6">
      <c r="B6" s="18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8">
        <f>(($B$5+$R$6)/5)</f>
        <v/>
      </c>
      <c r="O6" s="82">
        <f>($C$5*[1]Params!K8)</f>
        <v/>
      </c>
      <c r="P6" s="58">
        <f>(O6*N6)</f>
        <v/>
      </c>
      <c r="R6" s="18">
        <f>(SUM(B6:B11))</f>
        <v/>
      </c>
      <c r="S6" s="82" t="n">
        <v>0</v>
      </c>
      <c r="T6" s="59">
        <f>(SUM(D6:D11))</f>
        <v/>
      </c>
    </row>
    <row r="7">
      <c r="B7" s="18" t="n">
        <v>-175.57251908</v>
      </c>
      <c r="C7" s="82">
        <f>(D7/B7)</f>
        <v/>
      </c>
      <c r="D7" s="58" t="n">
        <v>-0.893567</v>
      </c>
      <c r="N7" s="18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8" t="n">
        <v>-167.7852349</v>
      </c>
      <c r="C8" s="82">
        <f>(D8/B8)</f>
        <v/>
      </c>
      <c r="D8" s="58" t="n">
        <v>-1.213721</v>
      </c>
      <c r="N8" s="18">
        <f>(($B$5+$R$6)/5)</f>
        <v/>
      </c>
      <c r="O8" s="82">
        <f>($C$5*[1]Params!K10)</f>
        <v/>
      </c>
      <c r="P8" s="58">
        <f>(O8*N8)</f>
        <v/>
      </c>
    </row>
    <row r="9">
      <c r="B9" s="18" t="n">
        <v>196.03891277</v>
      </c>
      <c r="C9" s="82">
        <f>(D9/B9)</f>
        <v/>
      </c>
      <c r="D9" s="58" t="n">
        <v>1.130011</v>
      </c>
      <c r="N9" s="18">
        <f>(($B$5+$R$6)/5)</f>
        <v/>
      </c>
      <c r="O9" s="82">
        <f>($C$5*[1]Params!K11)</f>
        <v/>
      </c>
      <c r="P9" s="58">
        <f>(O9*N9)</f>
        <v/>
      </c>
    </row>
    <row r="10">
      <c r="B10" s="18" t="n">
        <v>197.79050008</v>
      </c>
      <c r="C10" s="82">
        <f>(D10/B10)</f>
        <v/>
      </c>
      <c r="D10" s="58" t="n">
        <v>0.85006</v>
      </c>
    </row>
    <row r="11">
      <c r="B11" s="18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8" t="n">
        <v>327.2556574775734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3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3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3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0.00269479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0.5794792</v>
      </c>
      <c r="C11" s="58">
        <f>(D11/B11)</f>
        <v/>
      </c>
      <c r="D11" s="58" t="n">
        <v>164.97</v>
      </c>
      <c r="E11" t="inlineStr">
        <is>
          <t>DCA1</t>
        </is>
      </c>
      <c r="P11" s="58">
        <f>(SUM(P6:P9))</f>
        <v/>
      </c>
    </row>
    <row r="12">
      <c r="B12" s="83" t="n">
        <v>0.1532865</v>
      </c>
      <c r="C12" s="58">
        <f>(D12/B12)</f>
        <v/>
      </c>
      <c r="D12" s="58" t="n">
        <v>43.9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3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3">
        <f>($R$9/5)</f>
        <v/>
      </c>
      <c r="O15" s="58">
        <f>($S$9*[1]Params!K9)</f>
        <v/>
      </c>
      <c r="P15" s="58">
        <f>(O15*N15)</f>
        <v/>
      </c>
    </row>
    <row r="16">
      <c r="N16" s="23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3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3" t="n"/>
      <c r="O22" s="58" t="n"/>
      <c r="P22" s="58" t="n"/>
    </row>
    <row r="23">
      <c r="N23" s="23" t="n"/>
      <c r="O23" s="58" t="n"/>
      <c r="P23" s="58" t="n"/>
    </row>
    <row r="24">
      <c r="N24" s="23" t="n"/>
      <c r="O24" s="58" t="n"/>
      <c r="P24" s="58" t="n"/>
    </row>
    <row r="25">
      <c r="N25" s="23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5" t="n">
        <v>0.08290147542672532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0.29016443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7.405000402830134</v>
      </c>
      <c r="M3" t="inlineStr">
        <is>
          <t>Objectif :</t>
        </is>
      </c>
      <c r="N3" s="23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7.68382164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4" t="n">
        <v>0.07906843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3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3" t="n">
        <v>0.11156135</v>
      </c>
      <c r="C7" s="58">
        <f>(D7/B7)</f>
        <v/>
      </c>
      <c r="D7" s="58" t="n">
        <v>0.5</v>
      </c>
      <c r="N7" s="23">
        <f>2*($B$15+$N$6)/5-$N$6</f>
        <v/>
      </c>
      <c r="O7" s="58">
        <f>($C$5*[1]Params!K9)</f>
        <v/>
      </c>
      <c r="P7" s="58">
        <f>(O7*N7)</f>
        <v/>
      </c>
      <c r="R7" s="23">
        <f>B7</f>
        <v/>
      </c>
      <c r="S7" s="58">
        <f>(T7/R7)</f>
        <v/>
      </c>
      <c r="T7" s="59">
        <f>D7</f>
        <v/>
      </c>
    </row>
    <row r="8">
      <c r="B8" s="23">
        <f>(-0.2134+N16)</f>
        <v/>
      </c>
      <c r="C8" s="58">
        <f>(D8/B8)</f>
        <v/>
      </c>
      <c r="D8" s="58">
        <f>(-1.27565659-D9)</f>
        <v/>
      </c>
      <c r="N8" s="23">
        <f>2*($B$15+$N$6)/5-$N$6</f>
        <v/>
      </c>
      <c r="O8" s="58">
        <f>($C$5*[1]Params!K10)</f>
        <v/>
      </c>
      <c r="P8" s="58">
        <f>(O8*N8)</f>
        <v/>
      </c>
      <c r="R8" s="23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3">
        <f>2*($B$15+$N$6)/5-$N$6</f>
        <v/>
      </c>
      <c r="O9" s="58">
        <f>($C$5*[1]Params!K11)</f>
        <v/>
      </c>
      <c r="P9" s="58">
        <f>(O9*N9)</f>
        <v/>
      </c>
      <c r="R9" s="23">
        <f>B11-B11</f>
        <v/>
      </c>
      <c r="S9" s="58" t="n">
        <v>0</v>
      </c>
      <c r="T9" s="59">
        <f>D11-B11*5.54</f>
        <v/>
      </c>
    </row>
    <row r="10">
      <c r="B10" s="23" t="n">
        <v>0.21193237</v>
      </c>
      <c r="C10" s="58">
        <f>D10/B10</f>
        <v/>
      </c>
      <c r="D10" s="58" t="n">
        <v>1.07</v>
      </c>
      <c r="N10" s="23" t="n"/>
      <c r="P10" s="58" t="n"/>
      <c r="R10" s="23" t="n"/>
      <c r="S10" s="58" t="n"/>
      <c r="T10" s="59" t="n"/>
    </row>
    <row r="11">
      <c r="B11" s="23" t="n">
        <v>-1.3731</v>
      </c>
      <c r="C11" s="58">
        <f>(D11/B11)</f>
        <v/>
      </c>
      <c r="D11" s="58">
        <f>-9.89434222</f>
        <v/>
      </c>
      <c r="N11" s="23" t="n"/>
      <c r="P11" s="58" t="n"/>
    </row>
    <row r="12">
      <c r="B12" s="23" t="n">
        <v>-1.53</v>
      </c>
      <c r="C12" s="58">
        <f>(D12/B12)</f>
        <v/>
      </c>
      <c r="D12" s="58" t="n">
        <v>-13.78562829</v>
      </c>
      <c r="N12" s="23" t="n"/>
      <c r="P12" s="58">
        <f>(SUM(P6:P9))</f>
        <v/>
      </c>
    </row>
    <row r="13">
      <c r="B13" s="23" t="n">
        <v>1.7</v>
      </c>
      <c r="C13" s="58">
        <f>(D13/B13)</f>
        <v/>
      </c>
      <c r="D13" s="58" t="n">
        <v>12.6519626</v>
      </c>
      <c r="N13" s="23" t="n"/>
      <c r="P13" s="58" t="n"/>
    </row>
    <row r="14">
      <c r="F14" t="inlineStr">
        <is>
          <t>Moy</t>
        </is>
      </c>
      <c r="G14" s="58">
        <f>(D15/B15)</f>
        <v/>
      </c>
      <c r="N14" s="23" t="n"/>
      <c r="P14" s="58" t="n"/>
      <c r="R14" s="23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3" t="n"/>
      <c r="O16" s="58" t="n"/>
      <c r="P16" s="58" t="n"/>
    </row>
    <row r="17">
      <c r="N17" s="23" t="n"/>
      <c r="O17" s="58" t="n"/>
      <c r="P17" s="58" t="n"/>
    </row>
    <row r="18">
      <c r="N18" s="23" t="n"/>
      <c r="O18" s="58" t="n"/>
      <c r="P18" s="58" t="n"/>
    </row>
    <row r="19">
      <c r="N19" s="23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60.12854341363549</v>
      </c>
      <c r="M3" t="inlineStr">
        <is>
          <t>Objectif :</t>
        </is>
      </c>
      <c r="N3" s="23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4" t="n">
        <v>0.0029927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3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3">
        <f>-0.0247</f>
        <v/>
      </c>
      <c r="C8" s="58">
        <f>D8/B8</f>
        <v/>
      </c>
      <c r="D8" s="58" t="n">
        <v>-1.70058209</v>
      </c>
      <c r="N8" s="23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3">
        <f>0.02974335</f>
        <v/>
      </c>
      <c r="C9" s="58">
        <f>D9/B9</f>
        <v/>
      </c>
      <c r="D9" s="58" t="n">
        <v>1.706456</v>
      </c>
      <c r="N9" s="23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0.1745487239603563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8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8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8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8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3">
        <f>B12</f>
        <v/>
      </c>
      <c r="S9" s="58">
        <f>T9/R9</f>
        <v/>
      </c>
      <c r="T9" s="58">
        <f>D12</f>
        <v/>
      </c>
    </row>
    <row r="10">
      <c r="B10" s="18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3" t="n"/>
      <c r="S10" s="58" t="n"/>
      <c r="T10" s="58" t="n"/>
    </row>
    <row r="11">
      <c r="B11" s="18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3" t="n"/>
      <c r="S11" s="58" t="n"/>
      <c r="T11" s="58" t="n"/>
    </row>
    <row r="12">
      <c r="B12" s="18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3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3" t="n"/>
      <c r="S13" s="58" t="n"/>
      <c r="T13" s="58" t="n"/>
    </row>
    <row r="14">
      <c r="B14" s="18">
        <f>(SUM(B5:B13))</f>
        <v/>
      </c>
      <c r="C14" s="58" t="n"/>
      <c r="D14" s="58">
        <f>(SUM(D5:D13))</f>
        <v/>
      </c>
      <c r="O14" s="58" t="n"/>
      <c r="R14" s="23" t="n"/>
      <c r="S14" s="58" t="n"/>
      <c r="T14" s="58" t="n"/>
    </row>
    <row r="15">
      <c r="R15" s="23" t="n"/>
      <c r="S15" s="58" t="n"/>
      <c r="T15" s="58" t="n"/>
    </row>
    <row r="16">
      <c r="R16" s="23" t="n"/>
      <c r="S16" s="58" t="n"/>
      <c r="T16" s="58" t="n"/>
    </row>
    <row r="17">
      <c r="R17" s="23" t="n"/>
      <c r="S17" s="58" t="n"/>
      <c r="T17" s="58" t="n"/>
    </row>
    <row r="18">
      <c r="R18" s="23" t="n"/>
      <c r="S18" s="58" t="n"/>
      <c r="T18" s="58" t="n"/>
    </row>
    <row r="19">
      <c r="R19" s="23" t="n"/>
      <c r="S19" s="58" t="n"/>
      <c r="T19" s="58" t="n"/>
    </row>
    <row r="20">
      <c r="R20" s="23" t="n"/>
      <c r="S20" s="58" t="n"/>
      <c r="T20" s="58" t="n"/>
    </row>
    <row r="21">
      <c r="R21" s="23" t="n"/>
      <c r="S21" s="58" t="n"/>
      <c r="T21" s="58" t="n"/>
    </row>
    <row r="22">
      <c r="R22" s="23" t="n"/>
      <c r="S22" s="58" t="n"/>
      <c r="T22" s="58" t="n"/>
    </row>
    <row r="23">
      <c r="R23" s="23" t="n"/>
      <c r="S23" s="58" t="n"/>
      <c r="T23" s="58" t="n"/>
    </row>
    <row r="24">
      <c r="R24" s="23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3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13.3028815019423</v>
      </c>
      <c r="M3" t="inlineStr">
        <is>
          <t>Objectif :</t>
        </is>
      </c>
      <c r="N3" s="23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0.00235242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3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3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3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tabSelected="1" workbookViewId="0">
      <selection activeCell="F37" sqref="F37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50137.29601613547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8" t="n">
        <v>41500</v>
      </c>
      <c r="D5" s="58">
        <f>(B5*C5)</f>
        <v/>
      </c>
      <c r="S5" s="23">
        <f>(B5)</f>
        <v/>
      </c>
      <c r="T5" s="58" t="n">
        <v>41500</v>
      </c>
      <c r="U5" s="58">
        <f>(S5*T5)</f>
        <v/>
      </c>
    </row>
    <row r="6">
      <c r="B6" s="24" t="n">
        <v>0.00035529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8" t="n">
        <v>0</v>
      </c>
      <c r="U6" s="58">
        <f>(S6*T6)</f>
        <v/>
      </c>
    </row>
    <row r="7">
      <c r="B7" s="23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8">
        <f>(U7/S7)</f>
        <v/>
      </c>
      <c r="U7" s="58" t="inlineStr">
        <is>
          <t>15.6</t>
        </is>
      </c>
    </row>
    <row r="8">
      <c r="B8" s="23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3">
        <f>(B8)</f>
        <v/>
      </c>
      <c r="T8" s="58">
        <f>(U8/S8)</f>
        <v/>
      </c>
      <c r="U8" s="58" t="inlineStr">
        <is>
          <t>105</t>
        </is>
      </c>
    </row>
    <row r="9">
      <c r="B9" s="23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3">
        <f>(B9)</f>
        <v/>
      </c>
      <c r="T9" s="58">
        <f>(U9/S9)</f>
        <v/>
      </c>
      <c r="U9" s="58" t="inlineStr">
        <is>
          <t>43.5</t>
        </is>
      </c>
    </row>
    <row r="10">
      <c r="B10" s="23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3">
        <f>(B10)</f>
        <v/>
      </c>
      <c r="T10" s="58" t="n">
        <v>20458</v>
      </c>
      <c r="U10" s="58">
        <f>(T10*S10)</f>
        <v/>
      </c>
    </row>
    <row r="11">
      <c r="B11" s="23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3">
        <f>(B12)</f>
        <v/>
      </c>
      <c r="T11" s="58" t="n">
        <v>19169.31</v>
      </c>
      <c r="U11" s="58">
        <f>(T11*S11)</f>
        <v/>
      </c>
    </row>
    <row r="12">
      <c r="B12" s="23" t="n">
        <v>0.0006400000000000001</v>
      </c>
      <c r="C12" s="58" t="n">
        <v>19169.31</v>
      </c>
      <c r="D12" s="58">
        <f>(C12*B12)</f>
        <v/>
      </c>
      <c r="S12" s="23">
        <f>(B13+B11+B14)</f>
        <v/>
      </c>
      <c r="T12" s="58">
        <f>(U12/S12)</f>
        <v/>
      </c>
      <c r="U12" s="58">
        <f>(D13+D11+D14)</f>
        <v/>
      </c>
    </row>
    <row r="13">
      <c r="B13" s="23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3">
        <f>(B15)</f>
        <v/>
      </c>
      <c r="T13" s="58" t="n">
        <v>18969</v>
      </c>
      <c r="U13" s="58">
        <f>(T13*S13)</f>
        <v/>
      </c>
    </row>
    <row r="14">
      <c r="B14" s="23" t="n">
        <v>0.00054</v>
      </c>
      <c r="C14" s="58" t="n">
        <v>19000</v>
      </c>
      <c r="D14" s="58">
        <f>(C14*B14)</f>
        <v/>
      </c>
      <c r="S14" s="23">
        <f>(B16+B26)</f>
        <v/>
      </c>
      <c r="T14" s="58">
        <f>(U14/S14)</f>
        <v/>
      </c>
      <c r="U14" s="58">
        <f>(D16+D26)</f>
        <v/>
      </c>
    </row>
    <row r="15">
      <c r="B15" s="23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8">
        <f>(U15/S15)</f>
        <v/>
      </c>
      <c r="U15" s="58">
        <f>(D17+D18+D21+D33)</f>
        <v/>
      </c>
    </row>
    <row r="16">
      <c r="B16" s="23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3">
        <f>(B19+B27)</f>
        <v/>
      </c>
      <c r="T16" s="58">
        <f>(U16/S16)</f>
        <v/>
      </c>
      <c r="U16" s="58">
        <f>(D19+D27)</f>
        <v/>
      </c>
    </row>
    <row r="17">
      <c r="B17" s="23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3">
        <f>(B20+B28)</f>
        <v/>
      </c>
      <c r="T17" s="58">
        <f>(U17/S17)</f>
        <v/>
      </c>
      <c r="U17" s="58">
        <f>(D20+D28)</f>
        <v/>
      </c>
    </row>
    <row r="18">
      <c r="B18" s="23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3">
        <f>(B22+B27)</f>
        <v/>
      </c>
      <c r="T18" s="58">
        <f>(U18/S18)</f>
        <v/>
      </c>
      <c r="U18" s="58">
        <f>(D22+D29)</f>
        <v/>
      </c>
    </row>
    <row r="19">
      <c r="B19" s="23" t="n">
        <v>0.000599999999999999</v>
      </c>
      <c r="C19" s="58">
        <f>(D19/B19)</f>
        <v/>
      </c>
      <c r="D19" s="58" t="n">
        <v>10.02</v>
      </c>
      <c r="F19" s="23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3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3" t="n">
        <v>0.0009133</v>
      </c>
      <c r="C20" s="58">
        <f>(D20/B20)</f>
        <v/>
      </c>
      <c r="D20" s="58" t="n">
        <v>15.6</v>
      </c>
      <c r="S20" s="23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3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3">
        <f>(B25+B30)</f>
        <v/>
      </c>
      <c r="T21" s="58">
        <f>(U21/S21)</f>
        <v/>
      </c>
      <c r="U21" s="58">
        <f>(D25+D30)</f>
        <v/>
      </c>
    </row>
    <row r="22">
      <c r="B22" s="23" t="n">
        <v>0.00058</v>
      </c>
      <c r="C22" s="58">
        <f>(D22/B22)</f>
        <v/>
      </c>
      <c r="D22" s="58" t="n">
        <v>9.880000000000001</v>
      </c>
      <c r="S22" s="23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3" t="n">
        <v>0.00745072</v>
      </c>
      <c r="C23" s="58">
        <f>(D23/B23)</f>
        <v/>
      </c>
      <c r="D23" s="58" t="n">
        <v>190.65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3" t="n">
        <v>0.00164532</v>
      </c>
      <c r="C24" s="58">
        <f>(D24/B24)</f>
        <v/>
      </c>
      <c r="D24" s="58" t="n">
        <v>43.9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3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3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3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3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3" t="n">
        <v>-0.00018</v>
      </c>
      <c r="C28" s="58" t="n">
        <v>21355</v>
      </c>
      <c r="D28" s="58">
        <f>(B28*C28)</f>
        <v/>
      </c>
    </row>
    <row r="29">
      <c r="B29" s="23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3">
        <f>(-N64)</f>
        <v/>
      </c>
      <c r="C30" s="58" t="n">
        <v>21560</v>
      </c>
      <c r="D30" s="58">
        <f>(C30*B30)</f>
        <v/>
      </c>
    </row>
    <row r="31">
      <c r="B31" s="23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3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3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3" t="n">
        <v>0.00205817</v>
      </c>
      <c r="C34" s="58">
        <f>(D34/B34)</f>
        <v/>
      </c>
      <c r="D34" s="58" t="n">
        <v>60.35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3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3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B37" s="23" t="n">
        <v>-0.005</v>
      </c>
      <c r="C37" s="58" t="n">
        <v>0</v>
      </c>
      <c r="D37" s="58" t="n">
        <v>0</v>
      </c>
      <c r="E37" s="59" t="inlineStr">
        <is>
          <t>ETH/BTC</t>
        </is>
      </c>
      <c r="F37" t="n">
        <v>0.5298</v>
      </c>
      <c r="P37" s="64">
        <f>(SUM(P32:P35))</f>
        <v/>
      </c>
    </row>
    <row r="38">
      <c r="F38" t="inlineStr">
        <is>
          <t>Moy</t>
        </is>
      </c>
      <c r="G38" s="59">
        <f>(D39/B39)</f>
        <v/>
      </c>
      <c r="S38">
        <f>(SUM(S5:S25))</f>
        <v/>
      </c>
      <c r="U38" s="58">
        <f>(SUM(U5:U25))</f>
        <v/>
      </c>
    </row>
    <row r="39">
      <c r="B39" s="23">
        <f>(SUM(B5:B38))</f>
        <v/>
      </c>
      <c r="D39" s="58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8" t="n">
        <v>0.7380316457402938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8" t="n"/>
      <c r="D6" s="58" t="n"/>
      <c r="M6" t="inlineStr">
        <is>
          <t>Objectif</t>
        </is>
      </c>
      <c r="N6" s="23">
        <f>($B$5/5)</f>
        <v/>
      </c>
      <c r="O6" s="58">
        <f>($C$5*[1]Params!K8)</f>
        <v/>
      </c>
      <c r="P6" s="58">
        <f>(O6*N6)</f>
        <v/>
      </c>
    </row>
    <row r="7">
      <c r="B7" s="23" t="n"/>
      <c r="C7" s="58" t="n"/>
      <c r="D7" s="58" t="n"/>
      <c r="N7" s="23">
        <f>($B$5/5)</f>
        <v/>
      </c>
      <c r="O7" s="58">
        <f>($C$5*[1]Params!K9)</f>
        <v/>
      </c>
      <c r="P7" s="58">
        <f>(O7*N7)</f>
        <v/>
      </c>
    </row>
    <row r="8">
      <c r="B8" s="23" t="n"/>
      <c r="C8" s="58" t="n"/>
      <c r="D8" s="58" t="n"/>
      <c r="N8" s="23">
        <f>($B$5/5)</f>
        <v/>
      </c>
      <c r="O8" s="58">
        <f>($C$5*[1]Params!K10)</f>
        <v/>
      </c>
      <c r="P8" s="58">
        <f>(O8*N8)</f>
        <v/>
      </c>
    </row>
    <row r="9">
      <c r="B9" s="23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3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3.131161797826584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0.02002392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20.21368397677774</v>
      </c>
      <c r="M3" t="inlineStr">
        <is>
          <t>Objectif :</t>
        </is>
      </c>
      <c r="N3" s="23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0.00247263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3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3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3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72.85735946877097</v>
      </c>
      <c r="N3" s="23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0.00132513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0.6817083850632579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0.05831053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0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0.0001176189760924804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1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5006.81570605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0.8806372244978192</v>
      </c>
      <c r="N3" s="18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19" t="n">
        <v>0.32841414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8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8" t="n">
        <v>48.32126202</v>
      </c>
      <c r="C7" s="58">
        <f>(D7/B7)</f>
        <v/>
      </c>
      <c r="D7" s="58" t="n">
        <v>43.9</v>
      </c>
      <c r="E7" t="inlineStr">
        <is>
          <t>DCA2</t>
        </is>
      </c>
      <c r="N7" s="18">
        <f>($B$7+$R$9+$R$6)/5</f>
        <v/>
      </c>
      <c r="O7" s="58">
        <f>($S$7*[1]Params!K9)</f>
        <v/>
      </c>
      <c r="P7" s="58">
        <f>(O7*N7)</f>
        <v/>
      </c>
      <c r="R7" s="18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8" t="n">
        <v>0.63003905</v>
      </c>
      <c r="C8" s="58">
        <f>(D8/B8)</f>
        <v/>
      </c>
      <c r="D8" s="58" t="n">
        <v>0.5</v>
      </c>
      <c r="N8" s="18">
        <f>($B$7+$R$9+$R$6)/5</f>
        <v/>
      </c>
      <c r="O8" s="58">
        <f>($S$7*[1]Params!K10)</f>
        <v/>
      </c>
      <c r="P8" s="58">
        <f>(O8*N8)</f>
        <v/>
      </c>
      <c r="R8" s="18">
        <f>B8</f>
        <v/>
      </c>
      <c r="S8" s="58">
        <f>C8</f>
        <v/>
      </c>
      <c r="T8" s="59">
        <f>D8</f>
        <v/>
      </c>
    </row>
    <row r="9">
      <c r="B9" s="18" t="n">
        <v>-1.08</v>
      </c>
      <c r="C9" s="58">
        <f>(D9/B9)</f>
        <v/>
      </c>
      <c r="D9" s="58" t="n">
        <v>-1.134</v>
      </c>
      <c r="N9" s="18">
        <f>($B$7+$R$9+$R$6)/5</f>
        <v/>
      </c>
      <c r="O9" s="58">
        <f>($C$7*[1]Params!K11)</f>
        <v/>
      </c>
      <c r="P9" s="58">
        <f>(O9*N9)</f>
        <v/>
      </c>
      <c r="R9" s="18">
        <f>SUM(B9,B12,B13,B16)</f>
        <v/>
      </c>
      <c r="S9" s="58" t="n">
        <v>0</v>
      </c>
      <c r="T9" s="58">
        <f>SUM(D9,D12,D13,D16)</f>
        <v/>
      </c>
    </row>
    <row r="10">
      <c r="B10" s="18" t="n">
        <v>-2.44</v>
      </c>
      <c r="C10" s="58">
        <f>(D10/B10)</f>
        <v/>
      </c>
      <c r="D10" s="58" t="n">
        <v>-2.64426302</v>
      </c>
      <c r="O10" s="58" t="n"/>
      <c r="P10" s="58" t="n"/>
      <c r="R10" s="18">
        <f>SUM(B10,B11,B14,B15,)</f>
        <v/>
      </c>
      <c r="S10" s="58" t="n">
        <v>0</v>
      </c>
      <c r="T10" s="58">
        <f>SUM(D10,D11,D14,D15)</f>
        <v/>
      </c>
    </row>
    <row r="11">
      <c r="B11" s="18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8" t="n"/>
      <c r="S11" s="58" t="n"/>
      <c r="T11" s="58" t="n"/>
    </row>
    <row r="12">
      <c r="B12" s="18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8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8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8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8">
        <f>2.44/0.9</f>
        <v/>
      </c>
      <c r="C15" s="58" t="n">
        <v>0.847152</v>
      </c>
      <c r="D15" s="58">
        <f>B15*C15</f>
        <v/>
      </c>
      <c r="N15" s="18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8">
        <f>4.11968757-B15</f>
        <v/>
      </c>
      <c r="C16" s="58" t="n">
        <v>0.847152</v>
      </c>
      <c r="D16" s="58">
        <f>B16*C16</f>
        <v/>
      </c>
      <c r="N16" s="18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8" t="n"/>
      <c r="F17" t="inlineStr">
        <is>
          <t>Moy</t>
        </is>
      </c>
      <c r="G17" s="58">
        <f>(D18/B18)</f>
        <v/>
      </c>
      <c r="N17" s="18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8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54"/>
    <col width="9.140625" customWidth="1" style="25" min="355" max="16384"/>
  </cols>
  <sheetData>
    <row r="1"/>
    <row r="2"/>
    <row r="3">
      <c r="I3" t="inlineStr">
        <is>
          <t>Actual Price :</t>
        </is>
      </c>
      <c r="J3" s="79" t="n">
        <v>0.0250780645666332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0.06711435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1.410004825338818</v>
      </c>
      <c r="M3" t="inlineStr">
        <is>
          <t>Objectif :</t>
        </is>
      </c>
      <c r="N3" s="23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0.3493079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3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3.341028391977448</v>
      </c>
      <c r="M3" t="inlineStr">
        <is>
          <t>Objectif :</t>
        </is>
      </c>
      <c r="N3" s="23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23.84008465</v>
      </c>
      <c r="C6" s="58">
        <f>(D6/B6)</f>
        <v/>
      </c>
      <c r="D6" s="58" t="n">
        <v>43.9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0.10272915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6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6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6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6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6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6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6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6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6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6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6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6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6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6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6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6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6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6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6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6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6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6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6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6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6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6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6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6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6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6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6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6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6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6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6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6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6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6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6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6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6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6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6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6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6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6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6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6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6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6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6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6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6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6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6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6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6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6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6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6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6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6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6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6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6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6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6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6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6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6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6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6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6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6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6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6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6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6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6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6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6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6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6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6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6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6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6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6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6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6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6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6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6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6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6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6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6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6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6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6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6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6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6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6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6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6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6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6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6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6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6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6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6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6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6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6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6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6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6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6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6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6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6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6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6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6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6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6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6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6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6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6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6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6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6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6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6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6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6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6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6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6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6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6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6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6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6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6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6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6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6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6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6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6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6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6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6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6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6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6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6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6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6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6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6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6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6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6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6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6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6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6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6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6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6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6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6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6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6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6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6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6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6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6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6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6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6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6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6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6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6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6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6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6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6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6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6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6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6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6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6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6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6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75"/>
    <col width="9.140625" customWidth="1" style="25" min="37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0.7446617268181442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0.07626933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88" t="n">
        <v>9.633866191802169e-06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1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273.65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1">
        <f>($B$13/5)</f>
        <v/>
      </c>
      <c r="O6" s="88">
        <f>($C$5*[1]Params!K8)</f>
        <v/>
      </c>
      <c r="P6" s="58">
        <f>(O6*N6)</f>
        <v/>
      </c>
    </row>
    <row r="7">
      <c r="B7" s="21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1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1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1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82" t="n">
        <v>0.005576782991515993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E44" sqref="E44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114.4068738867453</v>
      </c>
      <c r="M3" t="inlineStr">
        <is>
          <t>Objectif :</t>
        </is>
      </c>
      <c r="N3" s="23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8">
        <f>(C5)</f>
        <v/>
      </c>
      <c r="T5" s="58">
        <f>(R5*S5)</f>
        <v/>
      </c>
    </row>
    <row r="6">
      <c r="B6" s="23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3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3">
        <f>(B6+B7+B8+B9+B10+B11)</f>
        <v/>
      </c>
      <c r="S6" s="58" t="n">
        <v>0</v>
      </c>
      <c r="T6" s="58">
        <f>(D6+D7+D8+D9)+D10+D11</f>
        <v/>
      </c>
    </row>
    <row r="7">
      <c r="B7" s="23" t="n">
        <v>-0.007325</v>
      </c>
      <c r="C7" s="58">
        <f>(D7/B7)</f>
        <v/>
      </c>
      <c r="D7" s="58" t="n">
        <v>-0.3</v>
      </c>
      <c r="E7" s="58" t="n"/>
      <c r="N7" s="23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3">
        <f>B12+B13+B14</f>
        <v/>
      </c>
      <c r="S7" s="58" t="n">
        <v>0</v>
      </c>
      <c r="T7" s="58">
        <f>(R7*S7)</f>
        <v/>
      </c>
    </row>
    <row r="8">
      <c r="B8" s="23">
        <f>(0.00803628-0.0000683)</f>
        <v/>
      </c>
      <c r="C8" s="58">
        <f>(D8/B8)</f>
        <v/>
      </c>
      <c r="D8" s="58" t="n">
        <v>0.29</v>
      </c>
      <c r="E8" s="58" t="n"/>
      <c r="N8" s="23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3">
        <f>(B15+B22)</f>
        <v/>
      </c>
      <c r="S8" s="58">
        <f>(T8/R8)</f>
        <v/>
      </c>
      <c r="T8" s="58">
        <f>(D15+D22)</f>
        <v/>
      </c>
    </row>
    <row r="9">
      <c r="B9" s="23">
        <f>(0.00884882-0.00007521)</f>
        <v/>
      </c>
      <c r="C9" s="58">
        <f>(D9/B9)</f>
        <v/>
      </c>
      <c r="D9" s="58" t="n">
        <v>0.28</v>
      </c>
      <c r="E9" s="58" t="n"/>
      <c r="N9" s="23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3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(B17)</f>
        <v/>
      </c>
      <c r="S10" s="61">
        <f>(C17)</f>
        <v/>
      </c>
      <c r="T10" s="62">
        <f>(D17)</f>
        <v/>
      </c>
    </row>
    <row r="11">
      <c r="B11" s="23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3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3">
        <f>(B19)</f>
        <v/>
      </c>
      <c r="S12" s="58">
        <f>(T12/R12)</f>
        <v/>
      </c>
      <c r="T12" s="58">
        <f>(D19)</f>
        <v/>
      </c>
    </row>
    <row r="13">
      <c r="B13" s="23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8" t="n">
        <v>0</v>
      </c>
      <c r="D14" s="58" t="n">
        <v>0</v>
      </c>
      <c r="E14" s="58">
        <f>(B14*$J$3)</f>
        <v/>
      </c>
      <c r="I14" s="23" t="n"/>
      <c r="M14" t="inlineStr">
        <is>
          <t>Objectif</t>
        </is>
      </c>
      <c r="N14" s="23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3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3" t="n">
        <v>0.49053</v>
      </c>
      <c r="C15" s="58">
        <f>(D15/B15)</f>
        <v/>
      </c>
      <c r="D15" s="58" t="n">
        <v>6.3</v>
      </c>
      <c r="E15" s="58" t="n"/>
      <c r="N15" s="23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3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3" t="n">
        <v>6.10426269</v>
      </c>
      <c r="C16" s="58">
        <f>(D16/B16)</f>
        <v/>
      </c>
      <c r="D16" s="58" t="n">
        <v>128.34</v>
      </c>
      <c r="E16" t="inlineStr">
        <is>
          <t>DCA1</t>
        </is>
      </c>
      <c r="N16" s="23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3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4" t="n">
        <v>0.06457759</v>
      </c>
      <c r="C17" s="61" t="n">
        <v>0</v>
      </c>
      <c r="D17" s="62" t="n">
        <v>0</v>
      </c>
      <c r="E17" s="59">
        <f>B17*J3</f>
        <v/>
      </c>
      <c r="N17" s="23">
        <f>($R$9+$R$17)/2</f>
        <v/>
      </c>
      <c r="O17" s="58">
        <f>($S$9*[1]Params!K11)</f>
        <v/>
      </c>
      <c r="P17" s="58">
        <f>O17*N17</f>
        <v/>
      </c>
      <c r="R17" s="23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3" t="n">
        <v>1.91351587</v>
      </c>
      <c r="C18" s="58">
        <f>(D18/B18)</f>
        <v/>
      </c>
      <c r="D18" s="58" t="n">
        <v>43.9</v>
      </c>
      <c r="E18" t="inlineStr">
        <is>
          <t>DCA2</t>
        </is>
      </c>
      <c r="N18" s="23" t="n"/>
      <c r="O18" s="58" t="n"/>
      <c r="P18" s="58" t="n"/>
      <c r="R18" s="23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3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3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3" t="n">
        <v>-0.2809</v>
      </c>
      <c r="C20" s="58">
        <f>(D20/B20)</f>
        <v/>
      </c>
      <c r="D20" s="58" t="n">
        <v>-4.2022</v>
      </c>
      <c r="E20" s="58" t="n"/>
      <c r="N20" s="23" t="n"/>
      <c r="O20" s="58" t="n"/>
      <c r="P20" s="58" t="n"/>
      <c r="R20" s="23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3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3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3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3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3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3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3" t="n">
        <v>-0.098095</v>
      </c>
      <c r="C24" s="58">
        <f>(D24/B24)</f>
        <v/>
      </c>
      <c r="D24" s="58" t="n">
        <v>-2.16</v>
      </c>
      <c r="E24" s="58" t="n"/>
      <c r="N24" s="23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3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3">
        <f>(-0.05715)</f>
        <v/>
      </c>
      <c r="C25" s="58">
        <f>(D25/B25)</f>
        <v/>
      </c>
      <c r="D25" s="58" t="n">
        <v>-1.25988073</v>
      </c>
      <c r="E25" s="58" t="n"/>
      <c r="N25" s="23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3" t="n">
        <v>0.06353443</v>
      </c>
      <c r="C26" s="58">
        <f>(D26/B26)</f>
        <v/>
      </c>
      <c r="D26" s="58" t="n">
        <v>1.19</v>
      </c>
      <c r="E26" s="58" t="n"/>
      <c r="N26" s="23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3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3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3" t="n">
        <v>0.11322</v>
      </c>
      <c r="C29" s="58">
        <f>(D29/B29)</f>
        <v/>
      </c>
      <c r="D29" s="58" t="n">
        <v>2.13</v>
      </c>
      <c r="E29" s="58" t="n"/>
      <c r="N29" s="23" t="n"/>
      <c r="R29" s="23" t="n"/>
      <c r="S29" s="58" t="n"/>
      <c r="T29" s="58" t="n"/>
    </row>
    <row r="30">
      <c r="B30" s="23" t="n">
        <v>0.34735262</v>
      </c>
      <c r="C30" s="58">
        <f>(D30/B30)</f>
        <v/>
      </c>
      <c r="D30" s="58" t="n">
        <v>5.38</v>
      </c>
      <c r="E30" s="58" t="n"/>
      <c r="N30" s="23" t="n"/>
      <c r="P30" s="23" t="n"/>
      <c r="R30" s="23" t="n"/>
      <c r="S30" s="58" t="n"/>
      <c r="T30" s="58" t="n"/>
    </row>
    <row r="31">
      <c r="B31" s="23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3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3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3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3" t="n">
        <v>-0.10885</v>
      </c>
      <c r="C35" s="58">
        <f>D35/B35</f>
        <v/>
      </c>
      <c r="D35" s="58" t="n">
        <v>-2.606</v>
      </c>
      <c r="E35" s="58" t="n"/>
      <c r="F35" s="23" t="n"/>
      <c r="H35" s="59" t="n"/>
      <c r="J35" s="59" t="n"/>
      <c r="S35" s="58" t="n"/>
      <c r="T35" s="58" t="n"/>
    </row>
    <row r="36">
      <c r="B36" s="23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3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3" t="n">
        <v>-0.65</v>
      </c>
      <c r="C38" s="58">
        <f>D38/B38</f>
        <v/>
      </c>
      <c r="D38" s="58">
        <f>-21.40712492</f>
        <v/>
      </c>
      <c r="E38" s="58" t="n"/>
      <c r="N38" s="23" t="n"/>
      <c r="P38" s="59" t="n"/>
      <c r="Q38" s="59" t="n"/>
      <c r="S38" s="58" t="n"/>
      <c r="T38" s="58" t="n"/>
    </row>
    <row r="39">
      <c r="B39" s="23" t="n">
        <v>-1.6148</v>
      </c>
      <c r="C39" s="58">
        <f>D39/B39</f>
        <v/>
      </c>
      <c r="D39" s="58" t="n">
        <v>-75.67129853</v>
      </c>
      <c r="E39" s="58" t="n"/>
      <c r="N39" s="23">
        <f>N16+N25</f>
        <v/>
      </c>
      <c r="S39" s="58" t="n"/>
      <c r="T39" s="58" t="n"/>
    </row>
    <row r="40">
      <c r="B40" s="23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3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3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3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3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3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3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3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3" t="n"/>
      <c r="S49" s="58" t="n"/>
      <c r="T49" s="58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79" t="n">
        <v>0.1254319996984118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8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0.26386292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8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8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8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8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8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6.809534267232586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0.00273458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8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0.5303336747568799</v>
      </c>
      <c r="M3" t="inlineStr">
        <is>
          <t>Objectif :</t>
        </is>
      </c>
      <c r="N3" s="18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8">
        <f>(T5/R5)</f>
        <v/>
      </c>
      <c r="T5" s="58">
        <f>(SUM(D5:D7))</f>
        <v/>
      </c>
    </row>
    <row r="6">
      <c r="B6" s="19" t="n">
        <v>0.86033178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8" t="n">
        <v>1.46219147</v>
      </c>
      <c r="C7" s="58">
        <f>(D7/B7)</f>
        <v/>
      </c>
      <c r="D7" s="58" t="n">
        <v>0.5</v>
      </c>
      <c r="N7" s="18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8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8">
        <f>(B$14/3)</f>
        <v/>
      </c>
      <c r="O8" s="58">
        <f>($C$5*[1]Params!K10)</f>
        <v/>
      </c>
      <c r="P8" s="58">
        <f>(O8*N8)</f>
        <v/>
      </c>
      <c r="R8" s="18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8">
        <f>(B$14/3)</f>
        <v/>
      </c>
      <c r="O9" s="58">
        <f>($C$5*[1]Params!K11)</f>
        <v/>
      </c>
      <c r="P9" s="58">
        <f>(O9*N9)</f>
        <v/>
      </c>
    </row>
    <row r="10">
      <c r="B10" s="18" t="n">
        <v>12.15260941</v>
      </c>
      <c r="C10" s="58">
        <f>D10/B10</f>
        <v/>
      </c>
      <c r="D10" s="58" t="n">
        <v>8.029999999999999</v>
      </c>
    </row>
    <row r="11">
      <c r="B11" s="18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8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38"/>
    <col width="9.140625" customWidth="1" style="25" min="33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19.78946333709678</v>
      </c>
      <c r="M3" t="inlineStr">
        <is>
          <t>Objectif :</t>
        </is>
      </c>
      <c r="N3" s="18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0.0036931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2*(B$14+$N$6)/5-$N$6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38"/>
    <col width="9.140625" customWidth="1" style="25" min="339" max="16384"/>
  </cols>
  <sheetData>
    <row r="1"/>
    <row r="2"/>
    <row r="3">
      <c r="I3" t="inlineStr">
        <is>
          <t>Actual Price :</t>
        </is>
      </c>
      <c r="J3" s="79" t="n">
        <v>3.12065754419541</v>
      </c>
      <c r="N3" s="18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2" t="n">
        <v>0.00073633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8">
        <f>(B$14/5)</f>
        <v/>
      </c>
      <c r="O6" s="58">
        <f>($C$5*[1]Params!K8)</f>
        <v/>
      </c>
      <c r="P6" s="58">
        <f>(O6*N6)</f>
        <v/>
      </c>
      <c r="R6" s="18">
        <f>(B6)</f>
        <v/>
      </c>
      <c r="S6" s="58">
        <f>(C6)</f>
        <v/>
      </c>
      <c r="T6" s="58">
        <f>(D6)</f>
        <v/>
      </c>
    </row>
    <row r="7">
      <c r="B7" s="18" t="n"/>
      <c r="C7" s="58" t="n"/>
      <c r="D7" s="58" t="n"/>
      <c r="N7" s="18">
        <f>(B$14/5)</f>
        <v/>
      </c>
      <c r="O7" s="58">
        <f>($C$5*[1]Params!K9)</f>
        <v/>
      </c>
      <c r="P7" s="58">
        <f>(O7*N7)</f>
        <v/>
      </c>
      <c r="R7" s="18" t="n"/>
      <c r="S7" s="58" t="n"/>
      <c r="T7" s="59" t="n"/>
      <c r="U7" s="59" t="n"/>
    </row>
    <row r="8">
      <c r="C8" s="58" t="n"/>
      <c r="D8" s="58" t="n"/>
      <c r="N8" s="18">
        <f>(B$14/5)</f>
        <v/>
      </c>
      <c r="O8" s="58">
        <f>($C$5*[1]Params!K10)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8">
        <f>(B$14/5)</f>
        <v/>
      </c>
      <c r="O9" s="58">
        <f>($C$5*[1]Params!K11)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8" t="n">
        <v>0.445832668167379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8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8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8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0.004711790820107581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40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5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5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1" t="n"/>
      <c r="L43" s="72" t="n">
        <v>9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8" t="n">
        <v>1.14</v>
      </c>
      <c r="E60" s="65">
        <f>D60/C60</f>
        <v/>
      </c>
    </row>
    <row r="61">
      <c r="B61" s="8" t="n"/>
      <c r="C61" s="18" t="n">
        <v>130.53974622</v>
      </c>
      <c r="D61" s="78" t="n">
        <v>1.179312</v>
      </c>
      <c r="E61" s="65">
        <f>D61/C61</f>
        <v/>
      </c>
    </row>
    <row r="62">
      <c r="B62" s="8" t="n"/>
      <c r="C62" s="18" t="n">
        <v>167.40487412</v>
      </c>
      <c r="D62" s="78" t="n">
        <v>1.05481</v>
      </c>
      <c r="E62" s="65">
        <f>D62/C62</f>
        <v/>
      </c>
    </row>
    <row r="63">
      <c r="B63" s="8" t="n"/>
      <c r="C63" s="18" t="n">
        <v>167.96828</v>
      </c>
      <c r="D63" s="78">
        <f>1.0512-0.00017</f>
        <v/>
      </c>
      <c r="E63" s="65">
        <f>D63/C63</f>
        <v/>
      </c>
    </row>
    <row r="64">
      <c r="B64" s="8" t="n"/>
      <c r="C64" s="18" t="n">
        <v>123.66</v>
      </c>
      <c r="D64" s="78" t="n">
        <v>1.049</v>
      </c>
      <c r="E64" s="65">
        <f>D64/C64</f>
        <v/>
      </c>
    </row>
    <row r="65">
      <c r="B65" s="8" t="n"/>
      <c r="C65" s="18" t="n">
        <v>149.5</v>
      </c>
      <c r="D65" s="78" t="n">
        <v>1.17</v>
      </c>
      <c r="E65" s="65">
        <f>D65/C65</f>
        <v/>
      </c>
    </row>
    <row r="66">
      <c r="B66" s="8" t="n"/>
      <c r="C66" s="18" t="n">
        <v>170.62</v>
      </c>
      <c r="D66" s="78" t="n">
        <v>1.158</v>
      </c>
      <c r="E66" s="65">
        <f>D66/C66</f>
        <v/>
      </c>
    </row>
    <row r="67">
      <c r="B67" s="8" t="n"/>
      <c r="C67" s="18" t="n">
        <v>192.66</v>
      </c>
      <c r="D67" s="78" t="n">
        <v>1.09</v>
      </c>
      <c r="E67" s="65">
        <f>D67/C67</f>
        <v/>
      </c>
    </row>
    <row r="68">
      <c r="B68" s="8" t="n"/>
      <c r="C68" s="18" t="n">
        <v>257.34</v>
      </c>
      <c r="D68" s="78" t="n">
        <v>1.13</v>
      </c>
      <c r="E68" s="65">
        <f>(D68/C68)</f>
        <v/>
      </c>
    </row>
    <row r="69">
      <c r="B69" s="8" t="n"/>
      <c r="C69" s="18" t="n">
        <v>312.13</v>
      </c>
      <c r="D69" s="78" t="n">
        <v>0.82</v>
      </c>
      <c r="E69" s="65">
        <f>(D69/C69)</f>
        <v/>
      </c>
    </row>
    <row r="70">
      <c r="B70" s="8" t="n"/>
      <c r="C70" s="18" t="n">
        <v>352.461</v>
      </c>
      <c r="D70" s="78" t="n">
        <v>1.2074</v>
      </c>
      <c r="E70" s="65">
        <f>(D70/C70)</f>
        <v/>
      </c>
    </row>
    <row r="71">
      <c r="B71" s="8" t="n"/>
      <c r="C71" s="18" t="n">
        <v>263.04</v>
      </c>
      <c r="D71" s="78" t="n">
        <v>1.0588</v>
      </c>
      <c r="E71" s="65">
        <f>(D71/C71)</f>
        <v/>
      </c>
    </row>
    <row r="72">
      <c r="B72" s="8" t="n"/>
      <c r="C72" s="18" t="n">
        <v>359.00496</v>
      </c>
      <c r="D72" s="78" t="n">
        <v>1.1195</v>
      </c>
      <c r="E72" s="65">
        <f>(D72/C72)</f>
        <v/>
      </c>
    </row>
    <row r="73">
      <c r="B73" s="8" t="n"/>
      <c r="C73" s="18" t="n">
        <v>327.91</v>
      </c>
      <c r="D73" s="78" t="n">
        <v>1.0785</v>
      </c>
      <c r="E73" s="65">
        <f>(D73/C73)</f>
        <v/>
      </c>
    </row>
    <row r="74">
      <c r="B74" s="8" t="n"/>
      <c r="C74" s="18" t="n">
        <v>925.39</v>
      </c>
      <c r="D74" s="78" t="n">
        <v>3.1734</v>
      </c>
      <c r="E74" s="65">
        <f>(D74/C74)</f>
        <v/>
      </c>
    </row>
    <row r="75">
      <c r="B75" s="8" t="n"/>
      <c r="C75" s="18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45"/>
    <col width="9.140625" customWidth="1" style="25" min="34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9.663558942999504</v>
      </c>
      <c r="M3" t="inlineStr">
        <is>
          <t>Objectif :</t>
        </is>
      </c>
      <c r="N3" s="23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2.399e-05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0.5601619225894731</v>
      </c>
      <c r="M3" t="inlineStr">
        <is>
          <t>Objectif :</t>
        </is>
      </c>
      <c r="N3" s="23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0.77707395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122.15711903</v>
      </c>
      <c r="C7" s="58">
        <f>(D7/B7)</f>
        <v/>
      </c>
      <c r="D7" s="58" t="n">
        <v>43.9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0.1805699441184296</v>
      </c>
      <c r="M3" t="inlineStr">
        <is>
          <t>Objectif :</t>
        </is>
      </c>
      <c r="N3" s="23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0.58287033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2024-02-13T10:14:17Z</dcterms:modified>
  <cp:lastModifiedBy>Tiko</cp:lastModifiedBy>
</cp:coreProperties>
</file>