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27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7" s="1"/>
  <c r="O27" s="1"/>
  <c r="P27" s="1"/>
  <c r="N22"/>
  <c r="N19"/>
  <c r="N18"/>
  <c r="N17"/>
  <c r="N16"/>
  <c r="N20" s="1"/>
  <c r="O20" s="1"/>
  <c r="P20" s="1"/>
  <c r="N15"/>
  <c r="N12"/>
  <c r="N11"/>
  <c r="N10"/>
  <c r="N9"/>
  <c r="N13" s="1"/>
  <c r="O13" s="1"/>
  <c r="P13" s="1"/>
  <c r="N8"/>
  <c r="D10" i="34"/>
  <c r="B10"/>
  <c r="O9"/>
  <c r="P9" s="1"/>
  <c r="N9"/>
  <c r="G9"/>
  <c r="N8"/>
  <c r="N7"/>
  <c r="N6"/>
  <c r="C5"/>
  <c r="O7" s="1"/>
  <c r="P7" s="1"/>
  <c r="J4"/>
  <c r="K4" s="1"/>
  <c r="D10" i="33"/>
  <c r="G9" s="1"/>
  <c r="B10"/>
  <c r="N9"/>
  <c r="N8"/>
  <c r="O7"/>
  <c r="P7" s="1"/>
  <c r="N7"/>
  <c r="N6"/>
  <c r="C5"/>
  <c r="O9" s="1"/>
  <c r="P9" s="1"/>
  <c r="K4"/>
  <c r="J4"/>
  <c r="D11" i="32"/>
  <c r="K4" s="1"/>
  <c r="B11"/>
  <c r="G10"/>
  <c r="O9"/>
  <c r="C9"/>
  <c r="T8"/>
  <c r="S8"/>
  <c r="R8"/>
  <c r="N9" s="1"/>
  <c r="N8"/>
  <c r="C8"/>
  <c r="T7"/>
  <c r="R7"/>
  <c r="N7"/>
  <c r="C7"/>
  <c r="S7" s="1"/>
  <c r="T6"/>
  <c r="S6"/>
  <c r="R6"/>
  <c r="N6"/>
  <c r="C6"/>
  <c r="O6" s="1"/>
  <c r="R5"/>
  <c r="R35" s="1"/>
  <c r="C5"/>
  <c r="O8" s="1"/>
  <c r="P8" s="1"/>
  <c r="J4"/>
  <c r="B13" i="31"/>
  <c r="J4" s="1"/>
  <c r="C10"/>
  <c r="N9"/>
  <c r="C9"/>
  <c r="C8"/>
  <c r="T7"/>
  <c r="R7"/>
  <c r="O7"/>
  <c r="P7" s="1"/>
  <c r="C7"/>
  <c r="T6"/>
  <c r="S6"/>
  <c r="R6"/>
  <c r="P6"/>
  <c r="O6"/>
  <c r="O3" s="1"/>
  <c r="N6"/>
  <c r="E6"/>
  <c r="D6"/>
  <c r="D13" s="1"/>
  <c r="G12" s="1"/>
  <c r="T5"/>
  <c r="R5"/>
  <c r="R17" s="1"/>
  <c r="C5"/>
  <c r="O9" s="1"/>
  <c r="P9" s="1"/>
  <c r="K4"/>
  <c r="N3"/>
  <c r="P3" s="1"/>
  <c r="B10" i="30"/>
  <c r="N9"/>
  <c r="N8"/>
  <c r="O7"/>
  <c r="P7" s="1"/>
  <c r="N7"/>
  <c r="N6"/>
  <c r="E6"/>
  <c r="D6"/>
  <c r="D10" s="1"/>
  <c r="C5"/>
  <c r="O9" s="1"/>
  <c r="P9" s="1"/>
  <c r="J4"/>
  <c r="B13" i="29"/>
  <c r="N9"/>
  <c r="O8"/>
  <c r="P8" s="1"/>
  <c r="N8"/>
  <c r="N7"/>
  <c r="N6"/>
  <c r="Q6" s="1"/>
  <c r="E6"/>
  <c r="D6"/>
  <c r="D13" s="1"/>
  <c r="C5"/>
  <c r="O9" s="1"/>
  <c r="P9" s="1"/>
  <c r="J4"/>
  <c r="C34" i="28"/>
  <c r="B34"/>
  <c r="D33"/>
  <c r="C32"/>
  <c r="C31"/>
  <c r="C30"/>
  <c r="D29"/>
  <c r="C29"/>
  <c r="C28"/>
  <c r="B28"/>
  <c r="C27"/>
  <c r="C26"/>
  <c r="B26"/>
  <c r="C25"/>
  <c r="C24"/>
  <c r="N23"/>
  <c r="C23"/>
  <c r="T22"/>
  <c r="S22" s="1"/>
  <c r="R22"/>
  <c r="C22"/>
  <c r="O23" s="1"/>
  <c r="P23" s="1"/>
  <c r="T21"/>
  <c r="R21"/>
  <c r="C21"/>
  <c r="R20"/>
  <c r="C20"/>
  <c r="T19"/>
  <c r="R19"/>
  <c r="C19"/>
  <c r="T18"/>
  <c r="R18"/>
  <c r="E18"/>
  <c r="T17"/>
  <c r="R17"/>
  <c r="C17"/>
  <c r="T16"/>
  <c r="S16"/>
  <c r="R16"/>
  <c r="C16"/>
  <c r="T15"/>
  <c r="R15"/>
  <c r="N26" s="1"/>
  <c r="E15"/>
  <c r="B15"/>
  <c r="T14"/>
  <c r="S14"/>
  <c r="R14"/>
  <c r="O14"/>
  <c r="P14" s="1"/>
  <c r="N14"/>
  <c r="E14"/>
  <c r="B14"/>
  <c r="T13"/>
  <c r="R13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P7"/>
  <c r="O7"/>
  <c r="N7"/>
  <c r="C7"/>
  <c r="T6"/>
  <c r="R6"/>
  <c r="O6"/>
  <c r="N6"/>
  <c r="C6"/>
  <c r="B6"/>
  <c r="S5"/>
  <c r="R5"/>
  <c r="R38" s="1"/>
  <c r="B5"/>
  <c r="D13" i="27"/>
  <c r="B13"/>
  <c r="G12"/>
  <c r="N9"/>
  <c r="N8"/>
  <c r="N7"/>
  <c r="N6"/>
  <c r="E6"/>
  <c r="D6"/>
  <c r="C5"/>
  <c r="J4"/>
  <c r="K4" s="1"/>
  <c r="B19" i="26"/>
  <c r="C17"/>
  <c r="C16"/>
  <c r="C15"/>
  <c r="C14"/>
  <c r="C13"/>
  <c r="C12"/>
  <c r="C11"/>
  <c r="C10"/>
  <c r="R9"/>
  <c r="D9"/>
  <c r="T8"/>
  <c r="R8"/>
  <c r="C8"/>
  <c r="T7"/>
  <c r="R7"/>
  <c r="E7"/>
  <c r="U6"/>
  <c r="T6"/>
  <c r="R6"/>
  <c r="R22" s="1"/>
  <c r="C6"/>
  <c r="O17" s="1"/>
  <c r="T5"/>
  <c r="S5"/>
  <c r="R5"/>
  <c r="C5"/>
  <c r="O9" s="1"/>
  <c r="J4"/>
  <c r="D10" i="25"/>
  <c r="G9" s="1"/>
  <c r="B10"/>
  <c r="N9"/>
  <c r="N8"/>
  <c r="O7"/>
  <c r="P7" s="1"/>
  <c r="N7"/>
  <c r="E7"/>
  <c r="D7"/>
  <c r="N6"/>
  <c r="E6"/>
  <c r="D6"/>
  <c r="C5"/>
  <c r="O9" s="1"/>
  <c r="P9" s="1"/>
  <c r="J4"/>
  <c r="O17" i="24"/>
  <c r="O16"/>
  <c r="B15"/>
  <c r="O14"/>
  <c r="C14"/>
  <c r="C13"/>
  <c r="C12"/>
  <c r="C11"/>
  <c r="R10"/>
  <c r="C10"/>
  <c r="C9"/>
  <c r="T8"/>
  <c r="R8"/>
  <c r="O8"/>
  <c r="C8"/>
  <c r="S8" s="1"/>
  <c r="T7"/>
  <c r="S7"/>
  <c r="O7" s="1"/>
  <c r="R7"/>
  <c r="C7"/>
  <c r="O9" s="1"/>
  <c r="U6"/>
  <c r="R6"/>
  <c r="O6"/>
  <c r="E6"/>
  <c r="D6"/>
  <c r="T5"/>
  <c r="R5"/>
  <c r="C5"/>
  <c r="O15" s="1"/>
  <c r="C35" i="23"/>
  <c r="N9" s="1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4"/>
  <c r="R24"/>
  <c r="C24"/>
  <c r="T23"/>
  <c r="R23"/>
  <c r="C23"/>
  <c r="T22"/>
  <c r="R22"/>
  <c r="C22"/>
  <c r="T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C9"/>
  <c r="B9"/>
  <c r="S8"/>
  <c r="R8"/>
  <c r="C8"/>
  <c r="R7"/>
  <c r="T7" s="1"/>
  <c r="D7"/>
  <c r="T6"/>
  <c r="R6"/>
  <c r="N6"/>
  <c r="D6"/>
  <c r="T5"/>
  <c r="T37" s="1"/>
  <c r="R5"/>
  <c r="D5"/>
  <c r="D17" i="22"/>
  <c r="D15"/>
  <c r="D14"/>
  <c r="D13"/>
  <c r="D12"/>
  <c r="D11"/>
  <c r="D10"/>
  <c r="D9"/>
  <c r="D8"/>
  <c r="C7"/>
  <c r="B7"/>
  <c r="B17" s="1"/>
  <c r="J4" s="1"/>
  <c r="E6"/>
  <c r="D6"/>
  <c r="D5"/>
  <c r="D15" i="2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S6" s="1"/>
  <c r="R6"/>
  <c r="O6"/>
  <c r="E6"/>
  <c r="D6"/>
  <c r="T5"/>
  <c r="R5"/>
  <c r="C5"/>
  <c r="K4"/>
  <c r="J4"/>
  <c r="D10" i="20"/>
  <c r="G9" s="1"/>
  <c r="B10"/>
  <c r="N9"/>
  <c r="N8"/>
  <c r="O7"/>
  <c r="P7" s="1"/>
  <c r="N7"/>
  <c r="N6"/>
  <c r="E6"/>
  <c r="D6"/>
  <c r="C5"/>
  <c r="O9" s="1"/>
  <c r="P9" s="1"/>
  <c r="J4"/>
  <c r="B10" i="19"/>
  <c r="O6"/>
  <c r="E6"/>
  <c r="D6"/>
  <c r="D10" s="1"/>
  <c r="G9" s="1"/>
  <c r="C5"/>
  <c r="O7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K4" s="1"/>
  <c r="B13"/>
  <c r="G12"/>
  <c r="O9"/>
  <c r="N9"/>
  <c r="P9" s="1"/>
  <c r="O8"/>
  <c r="P8" s="1"/>
  <c r="N8"/>
  <c r="O7"/>
  <c r="N7"/>
  <c r="P7" s="1"/>
  <c r="O6"/>
  <c r="P6" s="1"/>
  <c r="N6"/>
  <c r="E6"/>
  <c r="D6"/>
  <c r="J4"/>
  <c r="C10" i="16"/>
  <c r="O9"/>
  <c r="D9"/>
  <c r="D8" s="1"/>
  <c r="B9"/>
  <c r="O8"/>
  <c r="B8"/>
  <c r="B14" s="1"/>
  <c r="T7"/>
  <c r="S7"/>
  <c r="R7"/>
  <c r="C7"/>
  <c r="T6"/>
  <c r="R6"/>
  <c r="E6"/>
  <c r="D6"/>
  <c r="T5"/>
  <c r="R5"/>
  <c r="C5"/>
  <c r="D13" i="15"/>
  <c r="B13"/>
  <c r="G12"/>
  <c r="N9"/>
  <c r="N8"/>
  <c r="N7"/>
  <c r="N6"/>
  <c r="E6"/>
  <c r="D6"/>
  <c r="C5"/>
  <c r="J4"/>
  <c r="K4" s="1"/>
  <c r="B17" i="14"/>
  <c r="J4" s="1"/>
  <c r="C15"/>
  <c r="D14"/>
  <c r="C14"/>
  <c r="C13"/>
  <c r="C12"/>
  <c r="S9" s="1"/>
  <c r="C11"/>
  <c r="T10"/>
  <c r="R10"/>
  <c r="E10"/>
  <c r="R9"/>
  <c r="D9"/>
  <c r="G17" s="1"/>
  <c r="S8"/>
  <c r="R8"/>
  <c r="N9" s="1"/>
  <c r="N8"/>
  <c r="E8"/>
  <c r="S7"/>
  <c r="R7"/>
  <c r="T7" s="1"/>
  <c r="O7"/>
  <c r="P7" s="1"/>
  <c r="N7"/>
  <c r="E7"/>
  <c r="S6"/>
  <c r="R6"/>
  <c r="N6"/>
  <c r="D6"/>
  <c r="R5"/>
  <c r="D5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R5"/>
  <c r="R15" s="1"/>
  <c r="C5"/>
  <c r="O9" s="1"/>
  <c r="P9" s="1"/>
  <c r="K4"/>
  <c r="J4"/>
  <c r="N17" i="12"/>
  <c r="N16"/>
  <c r="N15"/>
  <c r="N14"/>
  <c r="B13"/>
  <c r="J4" s="1"/>
  <c r="K4" s="1"/>
  <c r="C11"/>
  <c r="C10"/>
  <c r="O9"/>
  <c r="C9"/>
  <c r="U8"/>
  <c r="T8"/>
  <c r="R8"/>
  <c r="C8"/>
  <c r="T7"/>
  <c r="V7" s="1"/>
  <c r="R7"/>
  <c r="N9" s="1"/>
  <c r="N7"/>
  <c r="C7"/>
  <c r="T6"/>
  <c r="S6" s="1"/>
  <c r="R6"/>
  <c r="O6"/>
  <c r="P6" s="1"/>
  <c r="N6"/>
  <c r="E6"/>
  <c r="D6"/>
  <c r="D13" s="1"/>
  <c r="T5"/>
  <c r="R5"/>
  <c r="R13" s="1"/>
  <c r="C5"/>
  <c r="O7" s="1"/>
  <c r="P7" s="1"/>
  <c r="B14" i="11"/>
  <c r="N9"/>
  <c r="N8"/>
  <c r="N7"/>
  <c r="D7"/>
  <c r="D14" s="1"/>
  <c r="G13" s="1"/>
  <c r="N6"/>
  <c r="E6"/>
  <c r="D6"/>
  <c r="C5"/>
  <c r="O9" s="1"/>
  <c r="P9" s="1"/>
  <c r="J4"/>
  <c r="E7" s="1"/>
  <c r="B14" i="10"/>
  <c r="J4" s="1"/>
  <c r="K4" s="1"/>
  <c r="D12"/>
  <c r="C12" s="1"/>
  <c r="C11"/>
  <c r="C10"/>
  <c r="O9"/>
  <c r="P9" s="1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N9" s="1"/>
  <c r="C5"/>
  <c r="O7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B13" i="8"/>
  <c r="N9" s="1"/>
  <c r="O9"/>
  <c r="C9"/>
  <c r="T8"/>
  <c r="R8"/>
  <c r="O8"/>
  <c r="C8"/>
  <c r="T7"/>
  <c r="S7"/>
  <c r="O7" s="1"/>
  <c r="P7" s="1"/>
  <c r="R7"/>
  <c r="N7"/>
  <c r="C7"/>
  <c r="R6"/>
  <c r="U6" s="1"/>
  <c r="O6"/>
  <c r="E6"/>
  <c r="D6"/>
  <c r="D13" s="1"/>
  <c r="G12" s="1"/>
  <c r="T5"/>
  <c r="R5"/>
  <c r="R13" s="1"/>
  <c r="C5"/>
  <c r="C6" i="7"/>
  <c r="E6" s="1"/>
  <c r="C5"/>
  <c r="E5" s="1"/>
  <c r="E9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D39"/>
  <c r="E39" s="1"/>
  <c r="F39" s="1"/>
  <c r="D38"/>
  <c r="E38" s="1"/>
  <c r="F38" s="1"/>
  <c r="L37"/>
  <c r="M37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P6" s="1"/>
  <c r="D6"/>
  <c r="D5"/>
  <c r="D9" s="1"/>
  <c r="E232" i="3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N68" i="2"/>
  <c r="O68" s="1"/>
  <c r="M68"/>
  <c r="M67"/>
  <c r="N66"/>
  <c r="O66" s="1"/>
  <c r="M66"/>
  <c r="N65"/>
  <c r="M65"/>
  <c r="B30" s="1"/>
  <c r="M60"/>
  <c r="M59"/>
  <c r="N57"/>
  <c r="M52"/>
  <c r="M51"/>
  <c r="M49"/>
  <c r="M44"/>
  <c r="M43"/>
  <c r="M42"/>
  <c r="N41"/>
  <c r="O41" s="1"/>
  <c r="M41"/>
  <c r="N36"/>
  <c r="O36" s="1"/>
  <c r="M36"/>
  <c r="N35"/>
  <c r="O35" s="1"/>
  <c r="M35"/>
  <c r="C35"/>
  <c r="B35"/>
  <c r="M34"/>
  <c r="C34"/>
  <c r="N33"/>
  <c r="M33"/>
  <c r="O33" s="1"/>
  <c r="D33"/>
  <c r="C33"/>
  <c r="B33"/>
  <c r="C32"/>
  <c r="N49" s="1"/>
  <c r="O49" s="1"/>
  <c r="D29"/>
  <c r="T18" s="1"/>
  <c r="S18" s="1"/>
  <c r="M28"/>
  <c r="D28"/>
  <c r="T17" s="1"/>
  <c r="S17" s="1"/>
  <c r="M27"/>
  <c r="D27"/>
  <c r="M26"/>
  <c r="D26"/>
  <c r="C26" s="1"/>
  <c r="N9" s="1"/>
  <c r="N25"/>
  <c r="M25"/>
  <c r="O25" s="1"/>
  <c r="C25"/>
  <c r="N67" s="1"/>
  <c r="O67" s="1"/>
  <c r="T24"/>
  <c r="S24" s="1"/>
  <c r="R24"/>
  <c r="M75" s="1"/>
  <c r="C24"/>
  <c r="T23"/>
  <c r="R23"/>
  <c r="C23"/>
  <c r="C22"/>
  <c r="N44" s="1"/>
  <c r="O44" s="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8" s="1"/>
  <c r="O28" s="1"/>
  <c r="R18"/>
  <c r="M18"/>
  <c r="D18"/>
  <c r="C18"/>
  <c r="N17" s="1"/>
  <c r="O17" s="1"/>
  <c r="O22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T5" s="1"/>
  <c r="D5"/>
  <c r="C40" i="1"/>
  <c r="D38"/>
  <c r="T21" s="1"/>
  <c r="B38"/>
  <c r="B39" s="1"/>
  <c r="N37"/>
  <c r="C37"/>
  <c r="N36"/>
  <c r="C36"/>
  <c r="N35"/>
  <c r="C35"/>
  <c r="N34"/>
  <c r="C34"/>
  <c r="D33"/>
  <c r="D32"/>
  <c r="D31"/>
  <c r="D30"/>
  <c r="D29"/>
  <c r="C28"/>
  <c r="D27"/>
  <c r="D26"/>
  <c r="T16" s="1"/>
  <c r="D25"/>
  <c r="D24"/>
  <c r="T23"/>
  <c r="S23"/>
  <c r="O37" s="1"/>
  <c r="P37" s="1"/>
  <c r="R23"/>
  <c r="D23"/>
  <c r="C23"/>
  <c r="B23"/>
  <c r="B42" s="1"/>
  <c r="D22"/>
  <c r="R21"/>
  <c r="N21"/>
  <c r="D21"/>
  <c r="T20"/>
  <c r="S20"/>
  <c r="O29" s="1"/>
  <c r="P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O6" s="1"/>
  <c r="D6"/>
  <c r="T5"/>
  <c r="R5"/>
  <c r="D5"/>
  <c r="O3"/>
  <c r="O20" l="1"/>
  <c r="P20" s="1"/>
  <c r="O21"/>
  <c r="P21" s="1"/>
  <c r="O19"/>
  <c r="P19" s="1"/>
  <c r="J12"/>
  <c r="J13" s="1"/>
  <c r="J4"/>
  <c r="R22"/>
  <c r="D39"/>
  <c r="N10"/>
  <c r="P10" s="1"/>
  <c r="T22"/>
  <c r="T18"/>
  <c r="S18" s="1"/>
  <c r="R18"/>
  <c r="N11" s="1"/>
  <c r="C8" i="16"/>
  <c r="D14"/>
  <c r="G13" s="1"/>
  <c r="T8"/>
  <c r="G12" i="29"/>
  <c r="K4"/>
  <c r="G9" i="30"/>
  <c r="K4"/>
  <c r="D42" i="1"/>
  <c r="T32"/>
  <c r="R32"/>
  <c r="P23"/>
  <c r="O38" i="2"/>
  <c r="N51"/>
  <c r="O51" s="1"/>
  <c r="N52"/>
  <c r="O52" s="1"/>
  <c r="N50"/>
  <c r="O50" s="1"/>
  <c r="O54" s="1"/>
  <c r="N76"/>
  <c r="N74"/>
  <c r="N75"/>
  <c r="O75" s="1"/>
  <c r="N73"/>
  <c r="O9"/>
  <c r="O14" s="1"/>
  <c r="N4"/>
  <c r="R21"/>
  <c r="B37"/>
  <c r="B31"/>
  <c r="D30"/>
  <c r="T21" s="1"/>
  <c r="S21" s="1"/>
  <c r="H37" i="5"/>
  <c r="H36"/>
  <c r="G9" i="18"/>
  <c r="K4"/>
  <c r="K4" i="4"/>
  <c r="P26"/>
  <c r="J14" i="5"/>
  <c r="I36"/>
  <c r="K36" s="1"/>
  <c r="I37"/>
  <c r="K37" s="1"/>
  <c r="I40"/>
  <c r="K40" s="1"/>
  <c r="P9" i="8"/>
  <c r="K4" i="9"/>
  <c r="N24" i="14"/>
  <c r="N22"/>
  <c r="N17"/>
  <c r="N16"/>
  <c r="O15"/>
  <c r="O14"/>
  <c r="O9" i="15"/>
  <c r="P9" s="1"/>
  <c r="O7"/>
  <c r="P7" s="1"/>
  <c r="N9" i="16"/>
  <c r="N8"/>
  <c r="N6"/>
  <c r="J4"/>
  <c r="K4" s="1"/>
  <c r="N9" i="19"/>
  <c r="N8"/>
  <c r="N6"/>
  <c r="R21" i="21"/>
  <c r="N8"/>
  <c r="N6"/>
  <c r="P6"/>
  <c r="O3"/>
  <c r="N17" i="24"/>
  <c r="N16"/>
  <c r="N14"/>
  <c r="B16"/>
  <c r="D15"/>
  <c r="T10" s="1"/>
  <c r="T9" i="26"/>
  <c r="V9" s="1"/>
  <c r="C9"/>
  <c r="N9"/>
  <c r="P9" s="1"/>
  <c r="N8"/>
  <c r="N7"/>
  <c r="N6"/>
  <c r="P6" i="28"/>
  <c r="N3"/>
  <c r="N17"/>
  <c r="N15"/>
  <c r="O27" i="1"/>
  <c r="L38" i="5"/>
  <c r="T6" i="9"/>
  <c r="T17" s="1"/>
  <c r="O7"/>
  <c r="P7" s="1"/>
  <c r="P12" s="1"/>
  <c r="O8"/>
  <c r="P8" s="1"/>
  <c r="O9"/>
  <c r="P9" s="1"/>
  <c r="U5" i="10"/>
  <c r="N7"/>
  <c r="P7" s="1"/>
  <c r="R14"/>
  <c r="O6" i="11"/>
  <c r="P6" s="1"/>
  <c r="O8"/>
  <c r="P8" s="1"/>
  <c r="U5" i="12"/>
  <c r="P9"/>
  <c r="N14" i="14"/>
  <c r="O17"/>
  <c r="P17" s="1"/>
  <c r="N25"/>
  <c r="R37"/>
  <c r="O6" i="15"/>
  <c r="P6" s="1"/>
  <c r="P11" s="1"/>
  <c r="O8"/>
  <c r="P8" s="1"/>
  <c r="U5" i="16"/>
  <c r="P8"/>
  <c r="P6" i="19"/>
  <c r="N7" i="21"/>
  <c r="P8"/>
  <c r="T21"/>
  <c r="P16" i="24"/>
  <c r="P17"/>
  <c r="B18"/>
  <c r="J4" s="1"/>
  <c r="O7" i="26"/>
  <c r="P7" s="1"/>
  <c r="O8"/>
  <c r="P8" s="1"/>
  <c r="D19"/>
  <c r="G18" s="1"/>
  <c r="T5" i="28"/>
  <c r="N9"/>
  <c r="N25"/>
  <c r="O16" i="12"/>
  <c r="P16" s="1"/>
  <c r="O14"/>
  <c r="P14" s="1"/>
  <c r="O8" i="14"/>
  <c r="P8" s="1"/>
  <c r="O6"/>
  <c r="P6" s="1"/>
  <c r="S5" i="24"/>
  <c r="N17" i="26"/>
  <c r="P17" s="1"/>
  <c r="N16"/>
  <c r="N15"/>
  <c r="N14"/>
  <c r="O9" i="27"/>
  <c r="P9" s="1"/>
  <c r="O7"/>
  <c r="P7" s="1"/>
  <c r="B36" i="28"/>
  <c r="J4" s="1"/>
  <c r="D5"/>
  <c r="D36" s="1"/>
  <c r="G36" s="1"/>
  <c r="C33"/>
  <c r="T20"/>
  <c r="T17" i="31"/>
  <c r="S5"/>
  <c r="P6" i="1"/>
  <c r="O26"/>
  <c r="O28"/>
  <c r="N26" i="2"/>
  <c r="O26" s="1"/>
  <c r="O30" s="1"/>
  <c r="N27"/>
  <c r="O27" s="1"/>
  <c r="N43"/>
  <c r="O43" s="1"/>
  <c r="O65"/>
  <c r="O70" s="1"/>
  <c r="M74"/>
  <c r="M76"/>
  <c r="N3" i="1"/>
  <c r="P3" s="1"/>
  <c r="N26"/>
  <c r="N27"/>
  <c r="N28"/>
  <c r="O34"/>
  <c r="P34" s="1"/>
  <c r="O35"/>
  <c r="P35" s="1"/>
  <c r="O36"/>
  <c r="P36" s="1"/>
  <c r="N42" i="2"/>
  <c r="O42" s="1"/>
  <c r="O46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J4" i="8"/>
  <c r="K4" s="1"/>
  <c r="S5"/>
  <c r="N6"/>
  <c r="P6" s="1"/>
  <c r="T6"/>
  <c r="T13" s="1"/>
  <c r="N8"/>
  <c r="P8" s="1"/>
  <c r="N6" i="10"/>
  <c r="P6" s="1"/>
  <c r="N8"/>
  <c r="P8" s="1"/>
  <c r="K4" i="11"/>
  <c r="O7"/>
  <c r="P7" s="1"/>
  <c r="T13" i="12"/>
  <c r="G12"/>
  <c r="O8"/>
  <c r="S8"/>
  <c r="O15"/>
  <c r="P15" s="1"/>
  <c r="O17"/>
  <c r="P17" s="1"/>
  <c r="S5" i="13"/>
  <c r="T15"/>
  <c r="D17" i="14"/>
  <c r="K4" s="1"/>
  <c r="T5"/>
  <c r="T6"/>
  <c r="O9"/>
  <c r="P9" s="1"/>
  <c r="T9"/>
  <c r="N15"/>
  <c r="O16"/>
  <c r="P16" s="1"/>
  <c r="N23"/>
  <c r="S6" i="16"/>
  <c r="N7"/>
  <c r="R8"/>
  <c r="R13" s="1"/>
  <c r="P9"/>
  <c r="P11" i="17"/>
  <c r="N7" i="19"/>
  <c r="P7" s="1"/>
  <c r="O8"/>
  <c r="P8" s="1"/>
  <c r="O9"/>
  <c r="P9" s="1"/>
  <c r="K4" i="20"/>
  <c r="N3" i="21"/>
  <c r="S5"/>
  <c r="N9"/>
  <c r="P9" s="1"/>
  <c r="D37" i="23"/>
  <c r="O6"/>
  <c r="P6" s="1"/>
  <c r="R21"/>
  <c r="S21" s="1"/>
  <c r="B37"/>
  <c r="J4" s="1"/>
  <c r="P14" i="24"/>
  <c r="N15"/>
  <c r="P15" s="1"/>
  <c r="K4" i="25"/>
  <c r="K4" i="26"/>
  <c r="T22"/>
  <c r="O6"/>
  <c r="P6" s="1"/>
  <c r="S6"/>
  <c r="V8"/>
  <c r="O14"/>
  <c r="P14" s="1"/>
  <c r="O15"/>
  <c r="P15" s="1"/>
  <c r="O16"/>
  <c r="P16" s="1"/>
  <c r="O6" i="27"/>
  <c r="P6" s="1"/>
  <c r="P11" s="1"/>
  <c r="O8"/>
  <c r="P8" s="1"/>
  <c r="O3" i="28"/>
  <c r="P3" s="1"/>
  <c r="P9"/>
  <c r="S13"/>
  <c r="S15"/>
  <c r="N16"/>
  <c r="N24"/>
  <c r="S7" i="31"/>
  <c r="N8"/>
  <c r="P6" i="32"/>
  <c r="O7"/>
  <c r="P9"/>
  <c r="O6" i="34"/>
  <c r="P6" s="1"/>
  <c r="P11" s="1"/>
  <c r="O8"/>
  <c r="P8" s="1"/>
  <c r="N8" i="12"/>
  <c r="O7" i="13"/>
  <c r="P7" s="1"/>
  <c r="P12" s="1"/>
  <c r="O8"/>
  <c r="P8" s="1"/>
  <c r="T8" i="14"/>
  <c r="O6" i="18"/>
  <c r="P6" s="1"/>
  <c r="P11" s="1"/>
  <c r="O8"/>
  <c r="P8" s="1"/>
  <c r="O6" i="20"/>
  <c r="P6" s="1"/>
  <c r="P11" s="1"/>
  <c r="O8"/>
  <c r="P8" s="1"/>
  <c r="O7" i="21"/>
  <c r="P7" s="1"/>
  <c r="T6" i="24"/>
  <c r="O6" i="25"/>
  <c r="P6" s="1"/>
  <c r="P11" s="1"/>
  <c r="O8"/>
  <c r="P8" s="1"/>
  <c r="O6" i="29"/>
  <c r="P6" s="1"/>
  <c r="P11" s="1"/>
  <c r="O7"/>
  <c r="P7" s="1"/>
  <c r="O6" i="30"/>
  <c r="P6" s="1"/>
  <c r="P11" s="1"/>
  <c r="O8"/>
  <c r="P8" s="1"/>
  <c r="O8" i="31"/>
  <c r="P8" s="1"/>
  <c r="P11" s="1"/>
  <c r="S5" i="32"/>
  <c r="T5" s="1"/>
  <c r="T35" s="1"/>
  <c r="W35" s="1"/>
  <c r="O6" i="33"/>
  <c r="P6" s="1"/>
  <c r="P11" s="1"/>
  <c r="O8"/>
  <c r="P8" s="1"/>
  <c r="P11" i="10" l="1"/>
  <c r="P11" i="8"/>
  <c r="P7" i="32"/>
  <c r="N3"/>
  <c r="O16" i="28"/>
  <c r="P16" s="1"/>
  <c r="O17"/>
  <c r="P17" s="1"/>
  <c r="O15"/>
  <c r="P15" s="1"/>
  <c r="T37" i="14"/>
  <c r="S5"/>
  <c r="R9" i="24"/>
  <c r="D16"/>
  <c r="H41" i="5"/>
  <c r="I41" s="1"/>
  <c r="K41" s="1"/>
  <c r="H38"/>
  <c r="M57" i="2"/>
  <c r="O57" s="1"/>
  <c r="D31"/>
  <c r="T22"/>
  <c r="T20"/>
  <c r="R20"/>
  <c r="R22"/>
  <c r="I42" i="1"/>
  <c r="G7"/>
  <c r="O3" i="32"/>
  <c r="P3" s="1"/>
  <c r="P11" i="26"/>
  <c r="P39" i="1"/>
  <c r="P28"/>
  <c r="K4" i="28"/>
  <c r="R37" i="23"/>
  <c r="P11" i="19"/>
  <c r="P27" i="1"/>
  <c r="P11" i="28"/>
  <c r="P3" i="21"/>
  <c r="P14" i="14"/>
  <c r="D37" i="2"/>
  <c r="G36" s="1"/>
  <c r="O76"/>
  <c r="K4" i="1"/>
  <c r="O25" i="28"/>
  <c r="P25" s="1"/>
  <c r="O24"/>
  <c r="P24" s="1"/>
  <c r="O26"/>
  <c r="P26" s="1"/>
  <c r="O7" i="16"/>
  <c r="P7" s="1"/>
  <c r="O6"/>
  <c r="P6" s="1"/>
  <c r="P12" s="1"/>
  <c r="M38" i="5"/>
  <c r="L39"/>
  <c r="J7" i="2"/>
  <c r="J8" s="1"/>
  <c r="J4"/>
  <c r="K4" s="1"/>
  <c r="M4"/>
  <c r="O4" s="1"/>
  <c r="S8" i="16"/>
  <c r="T13"/>
  <c r="O13" i="1"/>
  <c r="P13" s="1"/>
  <c r="O12"/>
  <c r="P12" s="1"/>
  <c r="O11"/>
  <c r="P11" s="1"/>
  <c r="P11" i="32"/>
  <c r="P19" i="26"/>
  <c r="P20" i="24"/>
  <c r="G37" i="23"/>
  <c r="P8" i="12"/>
  <c r="P11" s="1"/>
  <c r="P26" i="1"/>
  <c r="P31" s="1"/>
  <c r="P11" i="14"/>
  <c r="P19" i="12"/>
  <c r="T38" i="28"/>
  <c r="W38" s="1"/>
  <c r="P12" i="11"/>
  <c r="P11" i="21"/>
  <c r="P15" i="14"/>
  <c r="O73" i="2"/>
  <c r="O78" s="1"/>
  <c r="O74"/>
  <c r="P15" i="1"/>
  <c r="M39" i="5" l="1"/>
  <c r="L41"/>
  <c r="M41" s="1"/>
  <c r="S20" i="2"/>
  <c r="T36"/>
  <c r="H39" i="5"/>
  <c r="I39" s="1"/>
  <c r="K39" s="1"/>
  <c r="I38"/>
  <c r="K38" s="1"/>
  <c r="J13" s="1"/>
  <c r="T9" i="24"/>
  <c r="T17" s="1"/>
  <c r="D18"/>
  <c r="O25" i="14"/>
  <c r="P25" s="1"/>
  <c r="O23"/>
  <c r="P23" s="1"/>
  <c r="O24"/>
  <c r="P24" s="1"/>
  <c r="O22"/>
  <c r="P22" s="1"/>
  <c r="P27" s="1"/>
  <c r="P19"/>
  <c r="M46" i="5"/>
  <c r="P28" i="28"/>
  <c r="P19"/>
  <c r="M58" i="2"/>
  <c r="R36"/>
  <c r="N8" i="24"/>
  <c r="P8" s="1"/>
  <c r="N6"/>
  <c r="P6" s="1"/>
  <c r="N9"/>
  <c r="P9" s="1"/>
  <c r="N7"/>
  <c r="P7" s="1"/>
  <c r="R17"/>
  <c r="N60" i="2" l="1"/>
  <c r="O60" s="1"/>
  <c r="N58"/>
  <c r="O58" s="1"/>
  <c r="N59"/>
  <c r="O59" s="1"/>
  <c r="P11" i="24"/>
  <c r="K14" i="5"/>
  <c r="G17" i="24"/>
  <c r="K4"/>
  <c r="O46" i="5"/>
  <c r="P46" s="1"/>
  <c r="J15"/>
  <c r="J16" s="1"/>
  <c r="O62" i="2" l="1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<sst xmlns="http://schemas.openxmlformats.org/spreadsheetml/2006/main" count="697" uniqueCount="88">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</sst>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3061888"/>
        <c:axId val="73063808"/>
      </c:lineChart>
      <c:dateAx>
        <c:axId val="73061888"/>
        <c:scaling>
          <c:orientation val="minMax"/>
        </c:scaling>
        <c:axPos val="b"/>
        <c:numFmt formatCode="dd/mm/yy;@" sourceLinked="1"/>
        <c:majorTickMark val="none"/>
        <c:tickLblPos val="nextTo"/>
        <c:crossAx val="73063808"/>
        <c:crosses val="autoZero"/>
        <c:lblOffset val="100"/>
      </c:dateAx>
      <c:valAx>
        <c:axId val="7306380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30618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H17" sqref="H17:H18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1651.5082981073849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848.84243324222939</v>
      </c>
      <c r="K4" s="4">
        <f>(J4/D42-1)</f>
        <v>-0.4035672610341382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2768.9766007326984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4.9129600000000001E-3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4.9129600000000001E-3</v>
      </c>
      <c r="C12" s="40">
        <v>0</v>
      </c>
      <c r="D12" s="26">
        <f t="shared" si="0"/>
        <v>0</v>
      </c>
      <c r="E12" s="38">
        <f>(B12*J3)</f>
        <v>8.1137942082696579</v>
      </c>
      <c r="I12" t="s">
        <v>13</v>
      </c>
      <c r="J12">
        <f>(J11-B42)</f>
        <v>8.6019880000000049E-2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142.06254562220155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0.51398012000000004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0.51398011999999993</v>
      </c>
      <c r="D42" s="23">
        <f>(SUM(D5:D41))</f>
        <v>1423.1989255217843</v>
      </c>
      <c r="H42" t="s">
        <v>9</v>
      </c>
      <c r="I42" s="39">
        <f>D42/B42</f>
        <v>2768.9766007326984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I10" sqref="I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1.4304266485450481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13.541929772143217</v>
      </c>
      <c r="K4" s="4">
        <f>(J4/D14-1)</f>
        <v>-0.59828651168191727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0.46250001000000002</v>
      </c>
      <c r="S5" s="40">
        <v>0</v>
      </c>
      <c r="T5" s="26">
        <f>(D6)</f>
        <v>0</v>
      </c>
      <c r="U5" s="38">
        <f>(R5*J3)</f>
        <v>0.66157233925635128</v>
      </c>
    </row>
    <row r="6" spans="2:21">
      <c r="B6" s="36">
        <v>0.46250001000000002</v>
      </c>
      <c r="C6" s="40">
        <v>0</v>
      </c>
      <c r="D6" s="26">
        <f>(B6*C6)</f>
        <v>0</v>
      </c>
      <c r="E6" s="38">
        <f>(B6*J3)</f>
        <v>0.66157233925635128</v>
      </c>
      <c r="M6" t="s">
        <v>11</v>
      </c>
      <c r="N6" s="29">
        <f>(SUM(R5:R7)/5)</f>
        <v>1.893411282</v>
      </c>
      <c r="O6" s="38">
        <f>($C$5*Params!K8)</f>
        <v>4.9302941984076982</v>
      </c>
      <c r="P6" s="38">
        <f>(O6*N6)</f>
        <v>9.3350746588442828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1.893411282</v>
      </c>
      <c r="O7" s="38">
        <f>($C$5*Params!K9)</f>
        <v>6.0680543980402435</v>
      </c>
      <c r="P7" s="38">
        <f>(O7*N7)</f>
        <v>11.489322657039116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0.28390641214742884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1.893411282</v>
      </c>
      <c r="O8" s="38">
        <f>($C$5*Params!K10)</f>
        <v>8.3435747973053349</v>
      </c>
      <c r="P8" s="38">
        <f>(O8*N8)</f>
        <v>15.797818653428784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1.893411282</v>
      </c>
      <c r="O9" s="38">
        <f>($C$5*Params!K11)</f>
        <v>15.170135995100608</v>
      </c>
      <c r="P9" s="38">
        <f>(O9*N9)</f>
        <v>28.723306642597787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65.345522611909971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3.5608130922714127</v>
      </c>
    </row>
    <row r="14" spans="2:21">
      <c r="B14" s="29">
        <f>(SUM(B5:B13))</f>
        <v>9.4670564100000014</v>
      </c>
      <c r="D14" s="38">
        <f>(SUM(D5:D13))</f>
        <v>33.710418410000003</v>
      </c>
      <c r="R14" s="29">
        <f>(SUM(R5:R13))</f>
        <v>9.4670564099999996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7.2087113350085188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8.7432406020458977</v>
      </c>
      <c r="K4" s="4">
        <f>(J4/D14-1)</f>
        <v>-0.20006947831236066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0.63390574456510262</v>
      </c>
      <c r="M6" t="s">
        <v>11</v>
      </c>
      <c r="N6" s="1">
        <f>(SUM($B$5:$B$7)/5)</f>
        <v>0.24257430200000002</v>
      </c>
      <c r="O6" s="38">
        <f>($C$5*Params!K8)</f>
        <v>12.800900900900901</v>
      </c>
      <c r="P6" s="38">
        <f>(O6*N6)</f>
        <v>3.1051696010072076</v>
      </c>
    </row>
    <row r="7" spans="2:16">
      <c r="B7" s="36">
        <v>1.4935439999999999E-2</v>
      </c>
      <c r="C7" s="40">
        <v>0</v>
      </c>
      <c r="D7" s="26">
        <f>(C7*B7)</f>
        <v>0</v>
      </c>
      <c r="E7" s="38">
        <f>(B7*J4)</f>
        <v>0.13058414541742039</v>
      </c>
      <c r="N7" s="1">
        <f>(SUM($B$5:$B$7)/5)</f>
        <v>0.24257430200000002</v>
      </c>
      <c r="O7" s="38">
        <f>($C$5*Params!K9)</f>
        <v>15.754954954954954</v>
      </c>
      <c r="P7" s="38">
        <f>(O7*N7)</f>
        <v>3.8217472012396398</v>
      </c>
    </row>
    <row r="8" spans="2:16">
      <c r="N8" s="1">
        <f>(SUM($B$5:$B$7)/5)</f>
        <v>0.24257430200000002</v>
      </c>
      <c r="O8" s="38">
        <f>($C$5*Params!K10)</f>
        <v>21.663063063063063</v>
      </c>
      <c r="P8" s="38">
        <f>(O8*N8)</f>
        <v>5.2549024017045047</v>
      </c>
    </row>
    <row r="9" spans="2:16">
      <c r="N9" s="1">
        <f>(SUM($B$5:$B$7)/5)</f>
        <v>0.24257430200000002</v>
      </c>
      <c r="O9" s="38">
        <f>($C$5*Params!K11)</f>
        <v>39.387387387387385</v>
      </c>
      <c r="P9" s="38">
        <f>(O9*N9)</f>
        <v>9.5543680030990998</v>
      </c>
    </row>
    <row r="12" spans="2:16">
      <c r="P12" s="38">
        <f>(SUM(P6:P9))</f>
        <v>21.736187207050452</v>
      </c>
    </row>
    <row r="13" spans="2:16">
      <c r="F13" t="s">
        <v>9</v>
      </c>
      <c r="G13" s="38">
        <f>(D14/B14)</f>
        <v>9.0116718134470801</v>
      </c>
    </row>
    <row r="14" spans="2:16">
      <c r="B14" s="19">
        <f>(SUM(B5:B13))</f>
        <v>1.21287151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K4" sqref="K4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10.034762078137589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27.392296452556344</v>
      </c>
      <c r="K4" s="4">
        <f>(J4/D13-1)</f>
        <v>-0.35022126844533885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1.139862E-2</v>
      </c>
      <c r="S5" s="40">
        <v>0</v>
      </c>
      <c r="T5" s="26">
        <f>(D6)</f>
        <v>0</v>
      </c>
      <c r="U5" s="38">
        <f>(R5*J3)</f>
        <v>0.11438243971910068</v>
      </c>
    </row>
    <row r="6" spans="2:22">
      <c r="B6" s="25">
        <v>1.139862E-2</v>
      </c>
      <c r="C6" s="40">
        <v>0</v>
      </c>
      <c r="D6" s="26">
        <f>(B6*C6)</f>
        <v>0</v>
      </c>
      <c r="E6" s="38">
        <f>(B6*J3)</f>
        <v>0.11438243971910068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0.52774840361857556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15.443352622712672</v>
      </c>
    </row>
    <row r="13" spans="2:22">
      <c r="B13" s="24">
        <f>(SUM(B5:B12))</f>
        <v>2.7297405000000001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2.7297405000000001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1.9515044343626051E-3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1.864245330908624</v>
      </c>
      <c r="K4" s="4">
        <f>(J4/D13-1)</f>
        <v>-0.34175870266251673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217.15159345243271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128.49169225601111</v>
      </c>
      <c r="K4" s="4">
        <f>(J4/D17-1)</f>
        <v>-0.2515269666658827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5.1030624461321686E-2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1.6517400000000001E-3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2.0625058346112057E-2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1.3217599999999999E-3</v>
      </c>
      <c r="C10" s="40">
        <v>0</v>
      </c>
      <c r="D10" s="26">
        <v>0</v>
      </c>
      <c r="E10" s="38">
        <f>(B10*J3)</f>
        <v>0.28702229016168745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0.59171424999999989</v>
      </c>
      <c r="D17" s="38">
        <f>(SUM(D5:D16))</f>
        <v>171.67177243999998</v>
      </c>
      <c r="F17" t="s">
        <v>9</v>
      </c>
      <c r="G17" s="38">
        <f>(SUM(D5:D16)/SUM(B5:B16))</f>
        <v>290.12614186661892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7.9389599999999999E-4</v>
      </c>
      <c r="O22" s="38">
        <f>($S$5*Params!K8)</f>
        <v>323.96134165178148</v>
      </c>
      <c r="P22" s="38">
        <f>(O22*N22)</f>
        <v>0.2571916132919827</v>
      </c>
    </row>
    <row r="23" spans="2:16">
      <c r="N23" s="24">
        <f>(($R$5+$R$7)/5)</f>
        <v>7.9389599999999999E-4</v>
      </c>
      <c r="O23" s="38">
        <f>($S$5*Params!K9)</f>
        <v>398.72165126373102</v>
      </c>
      <c r="P23" s="38">
        <f>(O23*N23)</f>
        <v>0.31654352405167102</v>
      </c>
    </row>
    <row r="24" spans="2:16">
      <c r="N24" s="24">
        <f>(($R$5+$R$7)/5)</f>
        <v>7.9389599999999999E-4</v>
      </c>
      <c r="O24" s="38">
        <f>($S$5*Params!K10)</f>
        <v>548.24227048763021</v>
      </c>
      <c r="P24" s="38">
        <f>(O24*N24)</f>
        <v>0.43524734557104766</v>
      </c>
    </row>
    <row r="25" spans="2:16">
      <c r="N25" s="24">
        <f>(($R$5+$R$7)/5)</f>
        <v>7.9389599999999999E-4</v>
      </c>
      <c r="O25" s="38">
        <f>($S$5*Params!K11)</f>
        <v>996.80412815932755</v>
      </c>
      <c r="P25" s="38">
        <f>(O25*N25)</f>
        <v>0.79135881012917753</v>
      </c>
    </row>
    <row r="26" spans="2:16">
      <c r="P26" s="38"/>
    </row>
    <row r="27" spans="2:16">
      <c r="P27" s="38">
        <f>(SUM(P22:P25))</f>
        <v>1.8003412930438789</v>
      </c>
    </row>
    <row r="37" spans="18:20">
      <c r="R37" s="51">
        <f>(SUM(R5:R27))</f>
        <v>0.59171425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6.3155243950896944E-2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3.8747125933163384</v>
      </c>
      <c r="K4" s="4">
        <f>(J4/D13-1)</f>
        <v>-0.22505748133673231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0.23307267000000001</v>
      </c>
      <c r="C6" s="40">
        <v>0</v>
      </c>
      <c r="D6" s="26">
        <f>(B6*C6)</f>
        <v>0</v>
      </c>
      <c r="E6" s="38">
        <f>(B6*J3)</f>
        <v>1.4719761332136901E-2</v>
      </c>
      <c r="M6" t="s">
        <v>11</v>
      </c>
      <c r="N6" s="29">
        <f>($B$13/5)</f>
        <v>12.270438211999998</v>
      </c>
      <c r="O6" s="38">
        <f>($C$5*Params!K8)</f>
        <v>0.10634970155367125</v>
      </c>
      <c r="P6" s="38">
        <f>(O6*N6)</f>
        <v>1.3049574417789633</v>
      </c>
    </row>
    <row r="7" spans="2:16">
      <c r="N7" s="29">
        <f>($B$13/5)</f>
        <v>12.270438211999998</v>
      </c>
      <c r="O7" s="38">
        <f>($C$5*Params!K9)</f>
        <v>0.13089194037374924</v>
      </c>
      <c r="P7" s="38">
        <f>(O7*N7)</f>
        <v>1.6061014668048781</v>
      </c>
    </row>
    <row r="8" spans="2:16">
      <c r="N8" s="29">
        <f>($B$13/5)</f>
        <v>12.270438211999998</v>
      </c>
      <c r="O8" s="38">
        <f>($C$5*Params!K10)</f>
        <v>0.17997641801390521</v>
      </c>
      <c r="P8" s="38">
        <f>(O8*N8)</f>
        <v>2.2083895168567071</v>
      </c>
    </row>
    <row r="9" spans="2:16">
      <c r="N9" s="29">
        <f>($B$13/5)</f>
        <v>12.270438211999998</v>
      </c>
      <c r="O9" s="38">
        <f>($C$5*Params!K11)</f>
        <v>0.32722985093437307</v>
      </c>
      <c r="P9" s="38">
        <f>(O9*N9)</f>
        <v>4.0152536670121943</v>
      </c>
    </row>
    <row r="11" spans="2:16">
      <c r="P11" s="38">
        <f>(SUM(P6:P9))</f>
        <v>9.1347020924527431</v>
      </c>
    </row>
    <row r="12" spans="2:16">
      <c r="F12" t="s">
        <v>9</v>
      </c>
      <c r="G12" s="38">
        <f>(D13/B13)</f>
        <v>8.1496681921436179E-2</v>
      </c>
    </row>
    <row r="13" spans="2:16">
      <c r="B13" s="29">
        <f>(SUM(B5:B12))</f>
        <v>61.352191059999996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4.4943321022227147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27.1211476090721</v>
      </c>
      <c r="K4" s="4">
        <f>(J4/D14-1)</f>
        <v>-0.20685280357976887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0.13904074775657493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0.13904074775657493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25.20074352767967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3.1113510819125514</v>
      </c>
      <c r="K4" s="4">
        <f>(J4/D13-1)</f>
        <v>-0.40166325347835552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6.5899944324882345E-2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3.5300488780246151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6.0499494533588738</v>
      </c>
      <c r="K4" s="4">
        <f>(J4/D10-1)</f>
        <v>-0.28991203599074244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4.4194446928429165E-3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1.5794944764937171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7.2105905433405075</v>
      </c>
      <c r="K4" s="4">
        <f>(J4/D10-1)</f>
        <v>-0.2909940468691733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2.4219873532886068E-2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6" sqref="B6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26013.40241723002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758.33360257624361</v>
      </c>
      <c r="K4" s="4">
        <f>(J4/D37-1)</f>
        <v>9.6383235912621101E-2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3.3304E-4</v>
      </c>
      <c r="C6" s="40">
        <v>0</v>
      </c>
      <c r="D6" s="26">
        <f>(B6*C6)</f>
        <v>0</v>
      </c>
      <c r="E6" s="38">
        <f>(B6*J3)</f>
        <v>8.6635035410342862</v>
      </c>
      <c r="I6" t="s">
        <v>11</v>
      </c>
      <c r="J6">
        <v>0.03</v>
      </c>
      <c r="R6" s="24">
        <f t="shared" si="0"/>
        <v>3.3304E-4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8.4834999999999425E-4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22.068469940656936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23726.559806048714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2.8422379999999994E-2</v>
      </c>
      <c r="T36" s="38">
        <f>(SUM(T5:T25))</f>
        <v>507.58980017000005</v>
      </c>
    </row>
    <row r="37" spans="2:20">
      <c r="B37">
        <f>(SUM(B5:B36))</f>
        <v>2.9151650000000005E-2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6.0174174425237954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7.4046973506122225</v>
      </c>
      <c r="K4" s="4">
        <f>(J4/D10-1)</f>
        <v>-0.1089413537169408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9.1327548008672144E-3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65.393606041142121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10.697773363009521</v>
      </c>
      <c r="K4" s="4">
        <f>(J4/D15-1)</f>
        <v>7.6356209510391349E-2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4.1388921135559677E-2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1.2147877675193453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0.41673683080915508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1.0709015863109876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1.8712279670677911E-2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6.3020395833326731E-5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21.411100205077823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0.28951565256874134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3.9130728593021051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0.54670655977231553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26.749480415528879</v>
      </c>
      <c r="K4" s="4">
        <f>(J4/D18-1)</f>
        <v>-0.39434683629642908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0.15221934342543789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0.15221934342543789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0.39720976125901147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21.705368448596424</v>
      </c>
      <c r="K4" s="4">
        <f>(J4/D10-1)</f>
        <v>-0.45174618720392967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0.94575870565334541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0.34498773076620542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1.2046067280088979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24.784423459028709</v>
      </c>
      <c r="K4" s="4">
        <f>(J4/D19-1)</f>
        <v>-0.32281282933567179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7.3114424489075111E-2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0.29842485800834506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0.31223091820741422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8.223938506781713E-6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3.6164608394377846</v>
      </c>
      <c r="K4" s="4">
        <f>(J4/D13-1)</f>
        <v>-0.28102170190103692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1.7793313353272916E-3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tabSelected="1"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20.337119789600411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160.28091074321904</v>
      </c>
      <c r="K4" s="4">
        <f>(J4/D36-1)</f>
        <v>-0.19076058950578068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4.2707951558160859E-2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0.12529725940628639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1.0733484408315858E-2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0.69539344147294158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7.7523091417416812E-2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0.71916407637423096</v>
      </c>
      <c r="K4" s="4">
        <f>(J4/D13-1)</f>
        <v>0.43832815274846193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1.3606391743191065E-2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0.1438328152748462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4.5744504066740159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7.721754855295579</v>
      </c>
      <c r="K4" s="4">
        <f>(J4/D10-1)</f>
        <v>-0.19059173424574638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8.3878037546856084E-3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0.52156141303484405</v>
      </c>
      <c r="M3" t="s">
        <v>4</v>
      </c>
      <c r="N3" s="19">
        <f>(INDEX(N5:N13,MATCH(MAX(O6:O7),O5:O13,0))/0.9)</f>
        <v>12.111111111111111</v>
      </c>
      <c r="O3" s="37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17.656807391658134</v>
      </c>
      <c r="K4" s="4">
        <f>(J4/D13-1)</f>
        <v>2.3607810886216365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54.181136189999997</v>
      </c>
      <c r="S5" s="38">
        <f>(T5/R5)</f>
        <v>0.3525212157423383</v>
      </c>
      <c r="T5" s="38">
        <f>(SUM(D5:D7))</f>
        <v>19.100000000000001</v>
      </c>
    </row>
    <row r="6" spans="2:20">
      <c r="B6" s="20">
        <v>0.60612471999999995</v>
      </c>
      <c r="C6" s="40">
        <v>0</v>
      </c>
      <c r="D6" s="40">
        <f>(B6*C6)</f>
        <v>0</v>
      </c>
      <c r="E6" s="38">
        <f>(B6*J3)</f>
        <v>0.31613126543854919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11.284581866666665</v>
      </c>
      <c r="O8" s="38">
        <f>($C$5*Params!K10)</f>
        <v>0.78521945271816052</v>
      </c>
      <c r="P8" s="38">
        <f>(O8*N8)</f>
        <v>8.860873197497277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11.284581866666665</v>
      </c>
      <c r="O9" s="38">
        <f>($C$5*Params!K11)</f>
        <v>1.4276717322148371</v>
      </c>
      <c r="P9" s="38">
        <f>(O9*N9)</f>
        <v>16.110678540904139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36.248897850858107</v>
      </c>
    </row>
    <row r="12" spans="2:20">
      <c r="F12" t="s">
        <v>9</v>
      </c>
      <c r="G12" s="38">
        <f>(D13/B13)</f>
        <v>0.15519053436734051</v>
      </c>
    </row>
    <row r="13" spans="2:20">
      <c r="B13" s="19">
        <f>(SUM(B5:B12))</f>
        <v>33.853745599999996</v>
      </c>
      <c r="D13" s="38">
        <f>(SUM(D5:D12))</f>
        <v>5.2537808700000017</v>
      </c>
    </row>
    <row r="17" spans="14:20">
      <c r="R17">
        <f>(SUM(R5:R16))</f>
        <v>33.853745599999996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8.9636243938580426E-2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3.6647766430595414</v>
      </c>
      <c r="K4" s="4">
        <f>(J4/D11-1)</f>
        <v>1.165541762970431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0.68631240656932169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2.0069964104663924</v>
      </c>
      <c r="K4" s="4">
        <f>(J4/D10-1)</f>
        <v>-0.33100119651120252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1.9865014731510308E-3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1.1907089830067279</v>
      </c>
      <c r="K4" s="4">
        <f>(J4/D10-1)</f>
        <v>-0.60309700566442404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0.1227178385874645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0.74659078639841658</v>
      </c>
      <c r="K4" s="4">
        <f>(J4/D9-1)</f>
        <v>-0.97413735025360337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10" workbookViewId="0">
      <selection activeCell="L45" sqref="L45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617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1.506573601311086E-3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5.8543214385082383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-263.09967856149171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-192.74967856149172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617</v>
      </c>
      <c r="E34">
        <f t="shared" ref="E34:E40" si="1">C34*D34</f>
        <v>3858.7179999999998</v>
      </c>
      <c r="F34" s="29">
        <f t="shared" ref="F34:F40" si="2">E34*$N$5</f>
        <v>3202.7359399999996</v>
      </c>
      <c r="G34" s="38">
        <v>3.5</v>
      </c>
      <c r="H34" s="30">
        <f>G50</f>
        <v>1.5615590400000001</v>
      </c>
      <c r="I34" s="39">
        <f t="shared" ref="I34:I41" si="3">((F34-H34*D34)*$J$3-G34)</f>
        <v>-0.12639901840875911</v>
      </c>
      <c r="J34">
        <v>1</v>
      </c>
      <c r="K34" s="44">
        <f t="shared" ref="K34:K40" si="4">I34*J34</f>
        <v>-0.12639901840875911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617</v>
      </c>
      <c r="E35">
        <f t="shared" si="1"/>
        <v>596.02199999999993</v>
      </c>
      <c r="F35" s="29">
        <f t="shared" si="2"/>
        <v>494.69825999999995</v>
      </c>
      <c r="G35" s="38">
        <v>3.5</v>
      </c>
      <c r="H35" s="30">
        <f>G51</f>
        <v>0.21337130135885166</v>
      </c>
      <c r="I35" s="39">
        <f t="shared" si="3"/>
        <v>-2.953041215500634</v>
      </c>
      <c r="J35">
        <v>1</v>
      </c>
      <c r="K35" s="44">
        <f t="shared" si="4"/>
        <v>-2.953041215500634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617</v>
      </c>
      <c r="E36">
        <f t="shared" si="1"/>
        <v>525.06700000000001</v>
      </c>
      <c r="F36" s="29">
        <f t="shared" si="2"/>
        <v>435.80561</v>
      </c>
      <c r="G36" s="38">
        <v>3.5</v>
      </c>
      <c r="H36" s="30">
        <f>G52</f>
        <v>0.18479602162162162</v>
      </c>
      <c r="I36" s="39">
        <f t="shared" si="3"/>
        <v>-3.0152050070848357</v>
      </c>
      <c r="J36">
        <v>1</v>
      </c>
      <c r="K36" s="44">
        <f t="shared" si="4"/>
        <v>-3.0152050070848357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583</v>
      </c>
      <c r="E37">
        <f t="shared" si="1"/>
        <v>496.13299999999998</v>
      </c>
      <c r="F37" s="29">
        <f t="shared" si="2"/>
        <v>411.79038999999995</v>
      </c>
      <c r="G37" s="38">
        <v>0</v>
      </c>
      <c r="H37" s="30">
        <f>G52</f>
        <v>0.18479602162162162</v>
      </c>
      <c r="I37" s="39">
        <f t="shared" si="3"/>
        <v>0.45808019589876947</v>
      </c>
      <c r="J37">
        <v>3</v>
      </c>
      <c r="K37" s="44">
        <f t="shared" si="4"/>
        <v>1.3742405876963084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525</v>
      </c>
      <c r="E38">
        <f t="shared" si="1"/>
        <v>446.77499999999998</v>
      </c>
      <c r="F38" s="29">
        <f t="shared" si="2"/>
        <v>370.82324999999997</v>
      </c>
      <c r="G38" s="38">
        <v>0</v>
      </c>
      <c r="H38" s="30">
        <f>H37</f>
        <v>0.18479602162162162</v>
      </c>
      <c r="I38" s="39">
        <f t="shared" si="3"/>
        <v>0.41250789510609603</v>
      </c>
      <c r="J38">
        <v>1</v>
      </c>
      <c r="K38" s="44">
        <f t="shared" si="4"/>
        <v>0.41250789510609603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477</v>
      </c>
      <c r="E39">
        <f t="shared" si="1"/>
        <v>405.92699999999996</v>
      </c>
      <c r="F39" s="29">
        <f t="shared" si="2"/>
        <v>336.91940999999997</v>
      </c>
      <c r="G39" s="38">
        <v>0</v>
      </c>
      <c r="H39" s="30">
        <f>H38</f>
        <v>0.18479602162162162</v>
      </c>
      <c r="I39" s="39">
        <f t="shared" si="3"/>
        <v>0.37479288755353868</v>
      </c>
      <c r="J39">
        <v>1</v>
      </c>
      <c r="K39" s="44">
        <f t="shared" si="4"/>
        <v>0.37479288755353868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56.124600000000001</v>
      </c>
      <c r="G40" s="45">
        <v>0</v>
      </c>
      <c r="H40" s="32">
        <f>H35</f>
        <v>0.21337130135885166</v>
      </c>
      <c r="I40" s="45">
        <f t="shared" si="3"/>
        <v>6.2053670850819503E-2</v>
      </c>
      <c r="J40" s="16">
        <v>1</v>
      </c>
      <c r="K40" s="46">
        <f t="shared" si="4"/>
        <v>6.2053670850819503E-2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343</v>
      </c>
      <c r="E41">
        <f>(C41*D41)</f>
        <v>291.89299999999997</v>
      </c>
      <c r="F41" s="29">
        <f>(E41*$N$5)</f>
        <v>242.27118999999996</v>
      </c>
      <c r="G41" s="38">
        <v>0</v>
      </c>
      <c r="H41" s="29">
        <f>(H37)</f>
        <v>0.18479602162162162</v>
      </c>
      <c r="I41" s="39">
        <f t="shared" si="3"/>
        <v>0.26950515813598269</v>
      </c>
      <c r="J41">
        <v>1</v>
      </c>
      <c r="K41" s="44">
        <f>(I41*J41)</f>
        <v>0.26950515813598269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1.0479694385082379</v>
      </c>
      <c r="P46">
        <f>(O46/J3)</f>
        <v>695.59790347862804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J22" sqref="J22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0.25952735743709487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26.201488129964538</v>
      </c>
      <c r="K4" s="4">
        <f>(J4/D13-1)</f>
        <v>-0.23810816364227261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0.55313604999999999</v>
      </c>
      <c r="C6" s="40">
        <v>0</v>
      </c>
      <c r="D6" s="40">
        <f>(B6*C6)</f>
        <v>0</v>
      </c>
      <c r="E6" s="38">
        <f>(B6*J3)</f>
        <v>0.14355393735969277</v>
      </c>
      <c r="M6" t="s">
        <v>11</v>
      </c>
      <c r="N6" s="1">
        <f>($B$13/5)</f>
        <v>20.191696466000003</v>
      </c>
      <c r="O6" s="38">
        <f>($S$7*Params!K8)</f>
        <v>0.45077040430278165</v>
      </c>
      <c r="P6" s="38">
        <f>(O6*N6)</f>
        <v>9.101819179537868</v>
      </c>
      <c r="R6" s="2">
        <f>(B6)</f>
        <v>0.55313604999999999</v>
      </c>
      <c r="S6" s="40">
        <v>0</v>
      </c>
      <c r="T6" s="40">
        <f>(D6)</f>
        <v>0</v>
      </c>
      <c r="U6" s="38">
        <f>(R6*J3)</f>
        <v>0.14355393735969277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20.191696466000003</v>
      </c>
      <c r="O7" s="38">
        <f>($S$7*Params!K9)</f>
        <v>0.55479434375726977</v>
      </c>
      <c r="P7" s="38">
        <f>(O7*N7)</f>
        <v>11.202238990200454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20.191696466000003</v>
      </c>
      <c r="O8" s="38">
        <f>($C$7*Params!K10)</f>
        <v>0.76284222266624591</v>
      </c>
      <c r="P8" s="38">
        <f>(O8*N8)</f>
        <v>15.403078611525626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20.191696466000003</v>
      </c>
      <c r="O9" s="38">
        <f>($C$7*Params!K11)</f>
        <v>1.3869858593931743</v>
      </c>
      <c r="P9" s="38">
        <f>(O9*N9)</f>
        <v>28.005597475501137</v>
      </c>
    </row>
    <row r="10" spans="2:21">
      <c r="N10" s="1"/>
      <c r="P10" s="38"/>
    </row>
    <row r="11" spans="2:21">
      <c r="P11" s="38">
        <f>(SUM(P6:P9))</f>
        <v>63.712734256765089</v>
      </c>
    </row>
    <row r="12" spans="2:21">
      <c r="F12" t="s">
        <v>9</v>
      </c>
      <c r="G12" s="35">
        <f>(D13/B13)</f>
        <v>0.34063543544157393</v>
      </c>
    </row>
    <row r="13" spans="2:21">
      <c r="B13" s="1">
        <f>(SUM(B5:B12))</f>
        <v>100.95848233000001</v>
      </c>
      <c r="D13" s="38">
        <f>(SUM(D5:D12))</f>
        <v>34.390036590000001</v>
      </c>
      <c r="R13" s="1">
        <f>(SUM(R5:R12))</f>
        <v>100.95848233000001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9.6333759985023526E-2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6.0873816518710981</v>
      </c>
      <c r="K4" s="4">
        <f>(J4/D14-1)</f>
        <v>-0.38047365077807926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0.44772358000000001</v>
      </c>
      <c r="C6" s="40">
        <v>0</v>
      </c>
      <c r="D6" s="40">
        <f>(B6*C6)</f>
        <v>0</v>
      </c>
      <c r="E6" s="38">
        <f>(B6*J3)</f>
        <v>4.313089589535548E-2</v>
      </c>
      <c r="M6" t="s">
        <v>11</v>
      </c>
      <c r="N6" s="29">
        <f>($B$14/5)</f>
        <v>12.638106626000001</v>
      </c>
      <c r="O6" s="38">
        <f>($C$5*Params!K8)</f>
        <v>0.21940472231459929</v>
      </c>
      <c r="P6" s="38">
        <f>(O6*N6)</f>
        <v>2.7728602748598274</v>
      </c>
      <c r="R6" s="25">
        <f>(B6)</f>
        <v>0.44772358000000001</v>
      </c>
      <c r="S6" s="40">
        <v>0</v>
      </c>
      <c r="T6" s="40">
        <f>(D6)</f>
        <v>0</v>
      </c>
      <c r="U6" s="38">
        <f>(E6)</f>
        <v>4.313089589535548E-2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12.638106626000001</v>
      </c>
      <c r="O7" s="38">
        <f>($C$5*Params!K9)</f>
        <v>0.27003658131027602</v>
      </c>
      <c r="P7" s="38">
        <f>(O7*N7)</f>
        <v>3.4127511075197874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12.638106626000001</v>
      </c>
      <c r="O8" s="38">
        <f>($C$5*Params!K10)</f>
        <v>0.37130029930162955</v>
      </c>
      <c r="P8" s="38">
        <f>(O8*N8)</f>
        <v>4.6925327728397077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12.638106626000001</v>
      </c>
      <c r="O9" s="38">
        <f>($C$5*Params!K11)</f>
        <v>0.67509145327569009</v>
      </c>
      <c r="P9" s="38">
        <f>(O9*N9)</f>
        <v>8.5318777687994682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19.410021924018793</v>
      </c>
    </row>
    <row r="13" spans="2:21">
      <c r="F13" t="s">
        <v>9</v>
      </c>
      <c r="G13" s="38">
        <f>(D14/B14)</f>
        <v>0.15549582371437731</v>
      </c>
    </row>
    <row r="14" spans="2:21">
      <c r="B14" s="29">
        <f>(SUM(B5:B13))</f>
        <v>63.190533130000006</v>
      </c>
      <c r="D14" s="38">
        <f>(SUM(D5:D13))</f>
        <v>9.8258639999999993</v>
      </c>
    </row>
    <row r="17" spans="11:20">
      <c r="N17" s="29"/>
      <c r="R17" s="29">
        <f>(SUM(R5:R16))</f>
        <v>63.190533130000006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2023-08-26T08:34:33Z</dcterms:modified>
</cp:coreProperties>
</file>