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24"/>
  <c r="C47"/>
  <c r="C31"/>
  <c r="C35"/>
  <c r="C37"/>
  <c r="C40"/>
  <c r="C15"/>
  <c r="C32"/>
  <c r="C29"/>
  <c r="C13"/>
  <c r="C12"/>
  <c r="C33" l="1"/>
  <c r="C49"/>
  <c r="C42"/>
  <c r="C34"/>
  <c r="C41"/>
  <c r="C19"/>
  <c r="C21"/>
  <c r="C25"/>
  <c r="C20" l="1"/>
  <c r="C22"/>
  <c r="C23"/>
  <c r="C14" l="1"/>
  <c r="C7" s="1"/>
  <c r="D14" l="1"/>
  <c r="D34"/>
  <c r="D44"/>
  <c r="M9"/>
  <c r="D25"/>
  <c r="D38"/>
  <c r="D31"/>
  <c r="N9"/>
  <c r="D48"/>
  <c r="D43"/>
  <c r="D36"/>
  <c r="D13"/>
  <c r="Q3"/>
  <c r="D12"/>
  <c r="D20"/>
  <c r="D15"/>
  <c r="D37"/>
  <c r="D39"/>
  <c r="D47"/>
  <c r="N8"/>
  <c r="D26"/>
  <c r="D22"/>
  <c r="D19"/>
  <c r="D45"/>
  <c r="D29"/>
  <c r="D46"/>
  <c r="D16"/>
  <c r="D41"/>
  <c r="D30"/>
  <c r="D28"/>
  <c r="D40"/>
  <c r="D27"/>
  <c r="D49"/>
  <c r="D7"/>
  <c r="E7" s="1"/>
  <c r="D24"/>
  <c r="D32"/>
  <c r="D35"/>
  <c r="D33"/>
  <c r="M8"/>
  <c r="D50"/>
  <c r="D42"/>
  <c r="D21"/>
  <c r="D18"/>
  <c r="D17"/>
  <c r="D23"/>
  <c r="N10" l="1"/>
  <c r="M10"/>
  <c r="N11" l="1"/>
  <c r="M11"/>
  <c r="M12" l="1"/>
  <c r="N12"/>
  <c r="M13" l="1"/>
  <c r="N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N28" l="1"/>
  <c r="M28"/>
  <c r="N29" l="1"/>
  <c r="M29"/>
  <c r="M30" l="1"/>
  <c r="N30"/>
  <c r="M31" l="1"/>
  <c r="N31"/>
  <c r="N32" l="1"/>
  <c r="M32"/>
  <c r="N33" l="1"/>
  <c r="M33"/>
  <c r="N34" l="1"/>
  <c r="M34"/>
  <c r="M35" l="1"/>
  <c r="N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<sst xmlns="http://schemas.openxmlformats.org/spreadsheetml/2006/main" count="97" uniqueCount="60">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</sst>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964.2217583980248</c:v>
                </c:pt>
                <c:pt idx="1">
                  <c:v>864.78400086035469</c:v>
                </c:pt>
                <c:pt idx="2">
                  <c:v>192.51493805715205</c:v>
                </c:pt>
                <c:pt idx="3">
                  <c:v>712.8745172632722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0.89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964.2217583980248</v>
          </cell>
        </row>
      </sheetData>
      <sheetData sheetId="1">
        <row r="4">
          <cell r="J4">
            <v>864.78400086035469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0.71730485854094073</v>
          </cell>
        </row>
      </sheetData>
      <sheetData sheetId="4">
        <row r="46">
          <cell r="M46">
            <v>79.390000000000015</v>
          </cell>
          <cell r="O46">
            <v>0.8154833048199972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30.041387309366275</v>
          </cell>
        </row>
      </sheetData>
      <sheetData sheetId="8">
        <row r="4">
          <cell r="J4">
            <v>7.2036767948931129</v>
          </cell>
        </row>
      </sheetData>
      <sheetData sheetId="9">
        <row r="4">
          <cell r="J4">
            <v>18.064998481447695</v>
          </cell>
        </row>
      </sheetData>
      <sheetData sheetId="10">
        <row r="4">
          <cell r="J4">
            <v>11.169544701225236</v>
          </cell>
        </row>
      </sheetData>
      <sheetData sheetId="11">
        <row r="4">
          <cell r="J4">
            <v>36.270713390294645</v>
          </cell>
        </row>
      </sheetData>
      <sheetData sheetId="12">
        <row r="4">
          <cell r="J4">
            <v>1.9327690237469419</v>
          </cell>
        </row>
      </sheetData>
      <sheetData sheetId="13">
        <row r="4">
          <cell r="J4">
            <v>138.02275625858667</v>
          </cell>
        </row>
      </sheetData>
      <sheetData sheetId="14">
        <row r="4">
          <cell r="J4">
            <v>4.1843007881919823</v>
          </cell>
        </row>
      </sheetData>
      <sheetData sheetId="15">
        <row r="4">
          <cell r="J4">
            <v>30.580240753085317</v>
          </cell>
        </row>
      </sheetData>
      <sheetData sheetId="16">
        <row r="4">
          <cell r="J4">
            <v>4.4279804687740434</v>
          </cell>
        </row>
      </sheetData>
      <sheetData sheetId="17">
        <row r="4">
          <cell r="J4">
            <v>6.041991938014931</v>
          </cell>
        </row>
      </sheetData>
      <sheetData sheetId="18">
        <row r="4">
          <cell r="J4">
            <v>8.7113073760414874</v>
          </cell>
        </row>
      </sheetData>
      <sheetData sheetId="19">
        <row r="4">
          <cell r="J4">
            <v>8.0233083755497336</v>
          </cell>
        </row>
      </sheetData>
      <sheetData sheetId="20">
        <row r="4">
          <cell r="J4">
            <v>11.717349902505774</v>
          </cell>
        </row>
      </sheetData>
      <sheetData sheetId="21">
        <row r="4">
          <cell r="J4">
            <v>1.4030115414946756</v>
          </cell>
        </row>
      </sheetData>
      <sheetData sheetId="22">
        <row r="4">
          <cell r="J4">
            <v>29.45152612412107</v>
          </cell>
        </row>
      </sheetData>
      <sheetData sheetId="23">
        <row r="4">
          <cell r="J4">
            <v>35.803545472626212</v>
          </cell>
        </row>
      </sheetData>
      <sheetData sheetId="24">
        <row r="4">
          <cell r="J4">
            <v>25.058330876040781</v>
          </cell>
        </row>
      </sheetData>
      <sheetData sheetId="25">
        <row r="4">
          <cell r="J4">
            <v>29.139557625471344</v>
          </cell>
        </row>
      </sheetData>
      <sheetData sheetId="26">
        <row r="4">
          <cell r="J4">
            <v>3.3708669909801796</v>
          </cell>
        </row>
      </sheetData>
      <sheetData sheetId="27">
        <row r="4">
          <cell r="J4">
            <v>192.51493805715205</v>
          </cell>
        </row>
      </sheetData>
      <sheetData sheetId="28">
        <row r="4">
          <cell r="J4">
            <v>0.73723731014158711</v>
          </cell>
        </row>
      </sheetData>
      <sheetData sheetId="29">
        <row r="4">
          <cell r="J4">
            <v>9.8116927953320783</v>
          </cell>
        </row>
      </sheetData>
      <sheetData sheetId="30">
        <row r="4">
          <cell r="J4">
            <v>16.384356357988374</v>
          </cell>
        </row>
      </sheetData>
      <sheetData sheetId="31">
        <row r="4">
          <cell r="J4">
            <v>4.7515660640147548</v>
          </cell>
        </row>
      </sheetData>
      <sheetData sheetId="32">
        <row r="4">
          <cell r="J4">
            <v>2.6426239030400942</v>
          </cell>
        </row>
      </sheetData>
      <sheetData sheetId="33">
        <row r="4">
          <cell r="J4">
            <v>1.7388420198318557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D48" sqref="B48:D4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19.149999999999999</v>
      </c>
      <c r="M2" t="s">
        <v>7</v>
      </c>
      <c r="N2" s="9">
        <f>23.34</f>
        <v>23.34</v>
      </c>
      <c r="P2" t="s">
        <v>8</v>
      </c>
      <c r="Q2" s="10">
        <f>N2+K2+H2</f>
        <v>80.02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2.9013121376936533E-2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2758.0624283883662</v>
      </c>
      <c r="D7" s="20">
        <f>(C7*[1]Feuil1!$K$2-C4)/C4</f>
        <v>2.5344845975624954E-2</v>
      </c>
      <c r="E7" s="31">
        <f>C7-C7/(1+D7)</f>
        <v>68.174787938928148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964.2217583980248</v>
      </c>
    </row>
    <row r="9" spans="2:20">
      <c r="M9" s="17" t="str">
        <f>IF(C13&gt;C7*[2]Params!F8,B13,"Others")</f>
        <v>BTC</v>
      </c>
      <c r="N9" s="18">
        <f>IF(C13&gt;C7*0.1,C13,C7)</f>
        <v>864.78400086035469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192.51493805715205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712.8745172632722</v>
      </c>
    </row>
    <row r="12" spans="2:20">
      <c r="B12" s="7" t="s">
        <v>19</v>
      </c>
      <c r="C12" s="1">
        <f>[2]ETH!J4</f>
        <v>964.2217583980248</v>
      </c>
      <c r="D12" s="20">
        <f>C12/$C$7</f>
        <v>0.34960113609953847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864.78400086035469</v>
      </c>
      <c r="D13" s="20">
        <f t="shared" ref="D13:D50" si="0">C13/$C$7</f>
        <v>0.31354765285921343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192.51493805715205</v>
      </c>
      <c r="D14" s="20">
        <f t="shared" si="0"/>
        <v>6.980079061141678E-2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138.02275625858667</v>
      </c>
      <c r="D15" s="20">
        <f t="shared" si="0"/>
        <v>5.0043376407269455E-2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2.8784700151399549E-2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2.5071948802988773E-2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1.3607378721275034E-2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36.270713390294645</v>
      </c>
      <c r="D19" s="20">
        <f>C19/$C$7</f>
        <v>1.3150794926527066E-2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35.803545472626212</v>
      </c>
      <c r="D20" s="20">
        <f t="shared" si="0"/>
        <v>1.2981412278455022E-2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29.45152612412107</v>
      </c>
      <c r="D21" s="20">
        <f t="shared" si="0"/>
        <v>1.0678339192391174E-2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30.580240753085317</v>
      </c>
      <c r="D22" s="20">
        <f t="shared" si="0"/>
        <v>1.1087581063549181E-2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30.041387309366275</v>
      </c>
      <c r="D23" s="20">
        <f t="shared" si="0"/>
        <v>1.0892207152439447E-2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29.139557625471344</v>
      </c>
      <c r="D24" s="20">
        <f t="shared" si="0"/>
        <v>1.0565227721295135E-2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25.058330876040781</v>
      </c>
      <c r="D25" s="20">
        <f t="shared" si="0"/>
        <v>9.085483569232786E-3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8.4624625460847126E-3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8.2183298076800981E-3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19.149999999999999</v>
      </c>
      <c r="D28" s="20">
        <f t="shared" si="0"/>
        <v>6.9432801095767882E-3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18.064998481447695</v>
      </c>
      <c r="D29" s="20">
        <f t="shared" si="0"/>
        <v>6.549887448343116E-3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16.384356357988374</v>
      </c>
      <c r="D30" s="20">
        <f t="shared" si="0"/>
        <v>5.9405313633753877E-3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11.717349902505774</v>
      </c>
      <c r="D31" s="20">
        <f t="shared" si="0"/>
        <v>4.2483990869462071E-3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11.169544701225236</v>
      </c>
      <c r="D32" s="20">
        <f t="shared" si="0"/>
        <v>4.0497795068953528E-3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9.8116927953320783</v>
      </c>
      <c r="D33" s="20">
        <f t="shared" si="0"/>
        <v>3.5574585601622507E-3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8.7113073760414874</v>
      </c>
      <c r="D34" s="20">
        <f t="shared" si="0"/>
        <v>3.1584881061346437E-3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8.0233083755497336</v>
      </c>
      <c r="D35" s="20">
        <f t="shared" si="0"/>
        <v>2.9090379873083719E-3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7.2036767948931129</v>
      </c>
      <c r="D36" s="20">
        <f t="shared" si="0"/>
        <v>2.6118613997807428E-3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6.041991938014931</v>
      </c>
      <c r="D37" s="20">
        <f t="shared" si="0"/>
        <v>2.1906654018507771E-3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1.9578962188884939E-3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4.7515660640147548</v>
      </c>
      <c r="D39" s="20">
        <f t="shared" si="0"/>
        <v>1.7227913389876615E-3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4.4279804687740434</v>
      </c>
      <c r="D40" s="20">
        <f t="shared" si="0"/>
        <v>1.6054678179860742E-3</v>
      </c>
    </row>
    <row r="41" spans="2:14">
      <c r="B41" s="22" t="s">
        <v>51</v>
      </c>
      <c r="C41" s="9">
        <f>[2]DOGE!$J$4</f>
        <v>4.1843007881919823</v>
      </c>
      <c r="D41" s="20">
        <f t="shared" si="0"/>
        <v>1.5171160540543014E-3</v>
      </c>
    </row>
    <row r="42" spans="2:14">
      <c r="B42" s="22" t="s">
        <v>56</v>
      </c>
      <c r="C42" s="9">
        <f>[2]SHIB!$J$4</f>
        <v>3.3708669909801796</v>
      </c>
      <c r="D42" s="20">
        <f t="shared" si="0"/>
        <v>1.2221866177807646E-3</v>
      </c>
    </row>
    <row r="43" spans="2:14">
      <c r="B43" s="22" t="s">
        <v>50</v>
      </c>
      <c r="C43" s="9">
        <f>[2]KAVA!$J$4</f>
        <v>2.6426239030400942</v>
      </c>
      <c r="D43" s="20">
        <f t="shared" si="0"/>
        <v>9.5814506439010272E-4</v>
      </c>
    </row>
    <row r="44" spans="2:14">
      <c r="B44" s="22" t="s">
        <v>36</v>
      </c>
      <c r="C44" s="9">
        <f>[2]AMP!$J$4</f>
        <v>1.9327690237469419</v>
      </c>
      <c r="D44" s="20">
        <f t="shared" si="0"/>
        <v>7.0077058584795248E-4</v>
      </c>
    </row>
    <row r="45" spans="2:14">
      <c r="B45" s="22" t="s">
        <v>40</v>
      </c>
      <c r="C45" s="9">
        <f>[2]SHPING!$J$4</f>
        <v>1.7388420198318557</v>
      </c>
      <c r="D45" s="20">
        <f t="shared" si="0"/>
        <v>6.3045781775430032E-4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6.1521218031003618E-4</v>
      </c>
    </row>
    <row r="47" spans="2:14">
      <c r="B47" s="22" t="s">
        <v>23</v>
      </c>
      <c r="C47" s="9">
        <f>[2]LUNA!J4</f>
        <v>1.4030115414946756</v>
      </c>
      <c r="D47" s="20">
        <f t="shared" si="0"/>
        <v>5.086946281758042E-4</v>
      </c>
    </row>
    <row r="48" spans="2:14">
      <c r="B48" s="7" t="s">
        <v>28</v>
      </c>
      <c r="C48" s="1">
        <f>[2]ATLAS!O46</f>
        <v>0.8154833048199972</v>
      </c>
      <c r="D48" s="20">
        <f t="shared" si="0"/>
        <v>2.9567253316180846E-4</v>
      </c>
    </row>
    <row r="49" spans="2:4">
      <c r="B49" s="22" t="s">
        <v>43</v>
      </c>
      <c r="C49" s="9">
        <f>[2]TRX!$J$4</f>
        <v>0.73723731014158711</v>
      </c>
      <c r="D49" s="20">
        <f t="shared" si="0"/>
        <v>2.6730261887958102E-4</v>
      </c>
    </row>
    <row r="50" spans="2:4">
      <c r="B50" s="7" t="s">
        <v>25</v>
      </c>
      <c r="C50" s="1">
        <f>[2]POLIS!J4</f>
        <v>0.71730485854094073</v>
      </c>
      <c r="D50" s="20">
        <f t="shared" si="0"/>
        <v>2.6007564265326922E-4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2023-07-18T12:52:07Z</dcterms:modified>
</cp:coreProperties>
</file>