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33" l="1"/>
  <c r="C40" l="1"/>
  <c r="C55" l="1"/>
  <c r="C30" l="1"/>
  <c r="C32"/>
  <c r="C41" l="1"/>
  <c r="C42" l="1"/>
  <c r="C29" l="1"/>
  <c r="C39" l="1"/>
  <c r="C34" l="1"/>
  <c r="C38"/>
  <c r="C35"/>
  <c r="C23" l="1"/>
  <c r="C20"/>
  <c r="C26" l="1"/>
  <c r="C44" l="1"/>
  <c r="C16" l="1"/>
  <c r="C15" l="1"/>
  <c r="C12"/>
  <c r="C13" l="1"/>
  <c r="C28" l="1"/>
  <c r="C24" l="1"/>
  <c r="C22" l="1"/>
  <c r="C31" l="1"/>
  <c r="C49" l="1"/>
  <c r="C25" l="1"/>
  <c r="C17" l="1"/>
  <c r="C52" l="1"/>
  <c r="C7" l="1"/>
  <c r="D52" s="1"/>
  <c r="D21" l="1"/>
  <c r="D41"/>
  <c r="D35"/>
  <c r="D37"/>
  <c r="D40"/>
  <c r="D7"/>
  <c r="E7" s="1"/>
  <c r="D27"/>
  <c r="D12"/>
  <c r="D33"/>
  <c r="D29"/>
  <c r="D47"/>
  <c r="D23"/>
  <c r="D36"/>
  <c r="D22"/>
  <c r="D13"/>
  <c r="D16"/>
  <c r="D44"/>
  <c r="D32"/>
  <c r="D48"/>
  <c r="D31"/>
  <c r="D14"/>
  <c r="M9"/>
  <c r="D30"/>
  <c r="D39"/>
  <c r="D51"/>
  <c r="D53"/>
  <c r="N8"/>
  <c r="D20"/>
  <c r="M8"/>
  <c r="D46"/>
  <c r="D38"/>
  <c r="N9"/>
  <c r="D17"/>
  <c r="D15"/>
  <c r="D42"/>
  <c r="D34"/>
  <c r="D26"/>
  <c r="D50"/>
  <c r="D43"/>
  <c r="D25"/>
  <c r="D24"/>
  <c r="D19"/>
  <c r="D55"/>
  <c r="D28"/>
  <c r="D45"/>
  <c r="Q3"/>
  <c r="D18"/>
  <c r="D54"/>
  <c r="D49"/>
  <c r="M10" l="1"/>
  <c r="N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<sst xmlns="http://schemas.openxmlformats.org/spreadsheetml/2006/main" count="107" uniqueCount="67">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</sst>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1270.4186395589256</c:v>
                </c:pt>
                <c:pt idx="1">
                  <c:v>1262.8177653012037</c:v>
                </c:pt>
                <c:pt idx="2">
                  <c:v>362.61</c:v>
                </c:pt>
                <c:pt idx="3">
                  <c:v>358.96269554153196</c:v>
                </c:pt>
                <c:pt idx="4">
                  <c:v>1068.392114543052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1262.8177653012037</v>
          </cell>
        </row>
      </sheetData>
      <sheetData sheetId="1">
        <row r="4">
          <cell r="J4">
            <v>1270.4186395589256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3.4397920154788664</v>
          </cell>
        </row>
      </sheetData>
      <sheetData sheetId="4">
        <row r="47">
          <cell r="M47">
            <v>111.01</v>
          </cell>
          <cell r="O47">
            <v>1.8769608214546736</v>
          </cell>
        </row>
      </sheetData>
      <sheetData sheetId="5">
        <row r="4">
          <cell r="C4">
            <v>-103.33333333333333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4.7129135727845837</v>
          </cell>
        </row>
      </sheetData>
      <sheetData sheetId="8">
        <row r="4">
          <cell r="J4">
            <v>45.155059050137218</v>
          </cell>
        </row>
      </sheetData>
      <sheetData sheetId="9">
        <row r="4">
          <cell r="J4">
            <v>13.692985064186011</v>
          </cell>
        </row>
      </sheetData>
      <sheetData sheetId="10">
        <row r="4">
          <cell r="J4">
            <v>22.748895792341443</v>
          </cell>
        </row>
      </sheetData>
      <sheetData sheetId="11">
        <row r="4">
          <cell r="J4">
            <v>13.675371281801416</v>
          </cell>
        </row>
      </sheetData>
      <sheetData sheetId="12">
        <row r="4">
          <cell r="J4">
            <v>62.935224168865219</v>
          </cell>
        </row>
      </sheetData>
      <sheetData sheetId="13">
        <row r="4">
          <cell r="J4">
            <v>3.6491263562710383</v>
          </cell>
        </row>
      </sheetData>
      <sheetData sheetId="14">
        <row r="4">
          <cell r="J4">
            <v>192.53700621562948</v>
          </cell>
        </row>
      </sheetData>
      <sheetData sheetId="15">
        <row r="4">
          <cell r="J4">
            <v>5.6429283166056292</v>
          </cell>
        </row>
      </sheetData>
      <sheetData sheetId="16">
        <row r="4">
          <cell r="J4">
            <v>47.982778904309839</v>
          </cell>
        </row>
      </sheetData>
      <sheetData sheetId="17">
        <row r="4">
          <cell r="J4">
            <v>6.1565985562895609</v>
          </cell>
        </row>
      </sheetData>
      <sheetData sheetId="18">
        <row r="4">
          <cell r="J4">
            <v>4.3488949569605548</v>
          </cell>
        </row>
      </sheetData>
      <sheetData sheetId="19">
        <row r="4">
          <cell r="J4">
            <v>13.177381252958302</v>
          </cell>
        </row>
      </sheetData>
      <sheetData sheetId="20">
        <row r="4">
          <cell r="J4">
            <v>2.3869239640128819</v>
          </cell>
        </row>
      </sheetData>
      <sheetData sheetId="21">
        <row r="4">
          <cell r="J4">
            <v>12.27626818067805</v>
          </cell>
        </row>
      </sheetData>
      <sheetData sheetId="22">
        <row r="4">
          <cell r="J4">
            <v>8.2868448638772279</v>
          </cell>
        </row>
      </sheetData>
      <sheetData sheetId="23">
        <row r="4">
          <cell r="J4">
            <v>11.570167552113924</v>
          </cell>
        </row>
      </sheetData>
      <sheetData sheetId="24">
        <row r="4">
          <cell r="J4">
            <v>3.9348038426685989</v>
          </cell>
        </row>
      </sheetData>
      <sheetData sheetId="25">
        <row r="4">
          <cell r="J4">
            <v>20.12654560361991</v>
          </cell>
        </row>
      </sheetData>
      <sheetData sheetId="26">
        <row r="4">
          <cell r="J4">
            <v>46.097905873203253</v>
          </cell>
        </row>
      </sheetData>
      <sheetData sheetId="27">
        <row r="4">
          <cell r="J4">
            <v>1.9713426254533266</v>
          </cell>
        </row>
      </sheetData>
      <sheetData sheetId="28">
        <row r="4">
          <cell r="J4">
            <v>49.55875924942621</v>
          </cell>
        </row>
      </sheetData>
      <sheetData sheetId="29">
        <row r="4">
          <cell r="J4">
            <v>53.755192580277829</v>
          </cell>
        </row>
      </sheetData>
      <sheetData sheetId="30">
        <row r="4">
          <cell r="J4">
            <v>2.1830733218299594</v>
          </cell>
        </row>
      </sheetData>
      <sheetData sheetId="31">
        <row r="4">
          <cell r="J4">
            <v>4.5164756295847033</v>
          </cell>
        </row>
      </sheetData>
      <sheetData sheetId="32">
        <row r="4">
          <cell r="J4">
            <v>2.8646731431095769</v>
          </cell>
        </row>
      </sheetData>
      <sheetData sheetId="33">
        <row r="4">
          <cell r="J4">
            <v>358.96269554153196</v>
          </cell>
        </row>
      </sheetData>
      <sheetData sheetId="34">
        <row r="4">
          <cell r="J4">
            <v>0.97593552320758425</v>
          </cell>
        </row>
      </sheetData>
      <sheetData sheetId="35">
        <row r="4">
          <cell r="J4">
            <v>12.357904555336287</v>
          </cell>
        </row>
      </sheetData>
      <sheetData sheetId="36">
        <row r="4">
          <cell r="J4">
            <v>19.162977297668277</v>
          </cell>
        </row>
      </sheetData>
      <sheetData sheetId="37">
        <row r="4">
          <cell r="J4">
            <v>2.9177664848355458</v>
          </cell>
        </row>
      </sheetData>
      <sheetData sheetId="38">
        <row r="4">
          <cell r="J4">
            <v>3.076510992742044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C17" sqref="C17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24.71+5.53</f>
        <v>30.240000000000002</v>
      </c>
      <c r="J2" t="s">
        <v>6</v>
      </c>
      <c r="K2" s="9">
        <f>11.78+37.53</f>
        <v>49.31</v>
      </c>
      <c r="M2" t="s">
        <v>59</v>
      </c>
      <c r="N2" s="9">
        <f>362.61</f>
        <v>362.61</v>
      </c>
      <c r="P2" t="s">
        <v>8</v>
      </c>
      <c r="Q2" s="10">
        <f>N2+K2+H2</f>
        <v>442.16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0.10227606304132074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4323.2012149447146</v>
      </c>
      <c r="D7" s="20">
        <f>(C7*[1]Feuil1!$K$2-C4)/C4</f>
        <v>0.53328647561647546</v>
      </c>
      <c r="E7" s="31">
        <f>C7-C7/(1+D7)</f>
        <v>1503.6359975534101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1270.4186395589256</v>
      </c>
    </row>
    <row r="9" spans="2:20">
      <c r="M9" s="17" t="str">
        <f>IF(C13&gt;C7*Params!F8,B13,"Others")</f>
        <v>ETH</v>
      </c>
      <c r="N9" s="18">
        <f>IF(C13&gt;C7*0.1,C13,C7)</f>
        <v>1262.8177653012037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362.61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358.96269554153196</v>
      </c>
    </row>
    <row r="12" spans="2:20">
      <c r="B12" s="7" t="s">
        <v>4</v>
      </c>
      <c r="C12" s="1">
        <f>[2]BTC!J4</f>
        <v>1270.4186395589256</v>
      </c>
      <c r="D12" s="20">
        <f>C12/$C$7</f>
        <v>0.29386063160032022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1068.392114543052</v>
      </c>
    </row>
    <row r="13" spans="2:20">
      <c r="B13" s="7" t="s">
        <v>19</v>
      </c>
      <c r="C13" s="1">
        <f>[2]ETH!J4</f>
        <v>1262.8177653012037</v>
      </c>
      <c r="D13" s="20">
        <f t="shared" ref="D13:D55" si="0">C13/$C$7</f>
        <v>0.2921024728008994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362.61</v>
      </c>
      <c r="D14" s="20">
        <f t="shared" si="0"/>
        <v>8.3875346524817512E-2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358.96269554153196</v>
      </c>
      <c r="D15" s="20">
        <f t="shared" si="0"/>
        <v>8.3031688254677355E-2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192.53700621562948</v>
      </c>
      <c r="D16" s="20">
        <f t="shared" si="0"/>
        <v>4.4535749469641943E-2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111.01</v>
      </c>
      <c r="D17" s="20">
        <f t="shared" si="0"/>
        <v>2.5677731495877092E-2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103.33333333333333</v>
      </c>
      <c r="D18" s="20">
        <f>C18/$C$7</f>
        <v>2.3902041148610928E-2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1.4468445230764003E-2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62.935224168865219</v>
      </c>
      <c r="D20" s="20">
        <f t="shared" si="0"/>
        <v>1.4557551462399383E-2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49.31</v>
      </c>
      <c r="D21" s="20">
        <f t="shared" si="0"/>
        <v>1.1405899829400049E-2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49.55875924942621</v>
      </c>
      <c r="D22" s="20">
        <f t="shared" si="0"/>
        <v>1.1463440350198913E-2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46.097905873203253</v>
      </c>
      <c r="D23" s="20">
        <f t="shared" si="0"/>
        <v>1.0662910093994492E-2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45.155059050137218</v>
      </c>
      <c r="D24" s="20">
        <f t="shared" si="0"/>
        <v>1.0444820124041963E-2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53.755192580277829</v>
      </c>
      <c r="D25" s="20">
        <f t="shared" si="0"/>
        <v>1.2434117661341667E-2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47.982778904309839</v>
      </c>
      <c r="D26" s="20">
        <f t="shared" si="0"/>
        <v>1.1098900217375944E-2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30.240000000000002</v>
      </c>
      <c r="D27" s="20">
        <f t="shared" si="0"/>
        <v>6.994816687103173E-3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22.748895792341443</v>
      </c>
      <c r="D28" s="20">
        <f t="shared" si="0"/>
        <v>5.2620488062645856E-3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20.12654560361991</v>
      </c>
      <c r="D29" s="20">
        <f t="shared" si="0"/>
        <v>4.6554727857785567E-3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19.162977297668277</v>
      </c>
      <c r="D30" s="20">
        <f t="shared" si="0"/>
        <v>4.4325897280525573E-3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13.177381252958302</v>
      </c>
      <c r="D31" s="20">
        <f t="shared" si="0"/>
        <v>3.0480610542497765E-3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13.675371281801416</v>
      </c>
      <c r="D32" s="20">
        <f t="shared" si="0"/>
        <v>3.1632511654853192E-3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13.692985064186011</v>
      </c>
      <c r="D33" s="20">
        <f t="shared" si="0"/>
        <v>3.1673254108208603E-3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12.357904555336287</v>
      </c>
      <c r="D34" s="20">
        <f t="shared" si="0"/>
        <v>2.8585078373443971E-3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12.27626818067805</v>
      </c>
      <c r="D35" s="20">
        <f t="shared" si="0"/>
        <v>2.8396245213479013E-3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11.570167552113924</v>
      </c>
      <c r="D36" s="20">
        <f t="shared" si="0"/>
        <v>2.6762963315511289E-3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2.4287557941330461E-3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8.2868448638772279</v>
      </c>
      <c r="D38" s="20">
        <f t="shared" si="0"/>
        <v>1.9168307122117609E-3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6.1565985562895609</v>
      </c>
      <c r="D39" s="20">
        <f t="shared" si="0"/>
        <v>1.4240832776894682E-3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5.6429283166056292</v>
      </c>
      <c r="D40" s="20">
        <f t="shared" si="0"/>
        <v>1.305266175698415E-3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4.5164756295847033</v>
      </c>
      <c r="D41" s="20">
        <f t="shared" si="0"/>
        <v>1.0447063194680519E-3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4.3488949569605548</v>
      </c>
      <c r="D42" s="20">
        <f t="shared" si="0"/>
        <v>1.0059432214089459E-3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4.7129135727845837</v>
      </c>
      <c r="D43" s="20">
        <f t="shared" si="0"/>
        <v>1.0901443949665555E-3</v>
      </c>
    </row>
    <row r="44" spans="2:14">
      <c r="B44" s="22" t="s">
        <v>23</v>
      </c>
      <c r="C44" s="9">
        <f>[2]LUNA!J4</f>
        <v>3.9348038426685989</v>
      </c>
      <c r="D44" s="20">
        <f t="shared" si="0"/>
        <v>9.1015977444365093E-4</v>
      </c>
    </row>
    <row r="45" spans="2:14">
      <c r="B45" s="22" t="s">
        <v>36</v>
      </c>
      <c r="C45" s="9">
        <f>[2]AMP!$J$4</f>
        <v>3.6491263562710383</v>
      </c>
      <c r="D45" s="20">
        <f t="shared" si="0"/>
        <v>8.4407969345875187E-4</v>
      </c>
    </row>
    <row r="46" spans="2:14">
      <c r="B46" s="7" t="s">
        <v>25</v>
      </c>
      <c r="C46" s="1">
        <f>[2]POLIS!J4</f>
        <v>3.4397920154788664</v>
      </c>
      <c r="D46" s="20">
        <f t="shared" si="0"/>
        <v>7.9565855125779861E-4</v>
      </c>
    </row>
    <row r="47" spans="2:14">
      <c r="B47" s="22" t="s">
        <v>40</v>
      </c>
      <c r="C47" s="9">
        <f>[2]SHPING!$J$4</f>
        <v>2.8646731431095769</v>
      </c>
      <c r="D47" s="20">
        <f t="shared" si="0"/>
        <v>6.6262776139282948E-4</v>
      </c>
    </row>
    <row r="48" spans="2:14">
      <c r="B48" s="22" t="s">
        <v>50</v>
      </c>
      <c r="C48" s="9">
        <f>[2]KAVA!$J$4</f>
        <v>2.3869239640128819</v>
      </c>
      <c r="D48" s="20">
        <f t="shared" si="0"/>
        <v>5.5211956264298147E-4</v>
      </c>
    </row>
    <row r="49" spans="2:4">
      <c r="B49" s="22" t="s">
        <v>62</v>
      </c>
      <c r="C49" s="10">
        <f>[2]SEI!$J$4</f>
        <v>2.1830733218299594</v>
      </c>
      <c r="D49" s="20">
        <f t="shared" si="0"/>
        <v>5.0496685518207525E-4</v>
      </c>
    </row>
    <row r="50" spans="2:4">
      <c r="B50" s="22" t="s">
        <v>65</v>
      </c>
      <c r="C50" s="10">
        <f>[2]DYDX!$J$4</f>
        <v>3.076510992742044</v>
      </c>
      <c r="D50" s="20">
        <f t="shared" si="0"/>
        <v>7.1162799041297607E-4</v>
      </c>
    </row>
    <row r="51" spans="2:4">
      <c r="B51" s="22" t="s">
        <v>66</v>
      </c>
      <c r="C51" s="10">
        <f>[2]TIA!$J$4</f>
        <v>2.9177664848355458</v>
      </c>
      <c r="D51" s="20">
        <f t="shared" si="0"/>
        <v>6.7490878628300409E-4</v>
      </c>
    </row>
    <row r="52" spans="2:4">
      <c r="B52" s="7" t="s">
        <v>28</v>
      </c>
      <c r="C52" s="1">
        <f>[2]ATLAS!O47</f>
        <v>1.8769608214546736</v>
      </c>
      <c r="D52" s="20">
        <f t="shared" si="0"/>
        <v>4.3415994956845337E-4</v>
      </c>
    </row>
    <row r="53" spans="2:4">
      <c r="B53" s="22" t="s">
        <v>63</v>
      </c>
      <c r="C53" s="10">
        <f>[2]MEME!$J$4</f>
        <v>1.9713426254533266</v>
      </c>
      <c r="D53" s="20">
        <f t="shared" si="0"/>
        <v>4.5599141178963981E-4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3.924854559474162E-4</v>
      </c>
    </row>
    <row r="55" spans="2:4">
      <c r="B55" s="22" t="s">
        <v>43</v>
      </c>
      <c r="C55" s="9">
        <f>[2]TRX!$J$4</f>
        <v>0.97593552320758425</v>
      </c>
      <c r="D55" s="20">
        <f t="shared" si="0"/>
        <v>2.2574371968482726E-4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2023-12-21T19:42:04Z</dcterms:modified>
</cp:coreProperties>
</file>