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30"/>
  <c r="C37" l="1"/>
  <c r="C38"/>
  <c r="C14"/>
  <c r="C4"/>
  <c r="C39"/>
  <c r="C22"/>
  <c r="C47" l="1"/>
  <c r="C46"/>
  <c r="C50" l="1"/>
  <c r="C48" l="1"/>
  <c r="C54"/>
  <c r="C18"/>
  <c r="C19"/>
  <c r="C51" l="1"/>
  <c r="C35" l="1"/>
  <c r="C41" l="1"/>
  <c r="C55" l="1"/>
  <c r="C32" l="1"/>
  <c r="C44" l="1"/>
  <c r="C42" l="1"/>
  <c r="C40" l="1"/>
  <c r="C20" l="1"/>
  <c r="C21"/>
  <c r="C45" l="1"/>
  <c r="C16" l="1"/>
  <c r="C13" l="1"/>
  <c r="C12" l="1"/>
  <c r="C31" l="1"/>
  <c r="C49" l="1"/>
  <c r="C52" l="1"/>
  <c r="C36" l="1"/>
  <c r="C43" l="1"/>
  <c r="C26" l="1"/>
  <c r="C24" l="1"/>
  <c r="C28" l="1"/>
  <c r="C25"/>
  <c r="C23" l="1"/>
  <c r="C34" l="1"/>
  <c r="C27" l="1"/>
  <c r="C29" l="1"/>
  <c r="C33" l="1"/>
  <c r="C15" l="1"/>
  <c r="C17" l="1"/>
  <c r="C7" l="1"/>
  <c r="D7" l="1"/>
  <c r="E7" s="1"/>
  <c r="D22"/>
  <c r="D50"/>
  <c r="D38"/>
  <c r="D13"/>
  <c r="D30"/>
  <c r="D27"/>
  <c r="M9"/>
  <c r="D28"/>
  <c r="D46"/>
  <c r="D54"/>
  <c r="D35"/>
  <c r="D32"/>
  <c r="D12"/>
  <c r="D25"/>
  <c r="D41"/>
  <c r="D21"/>
  <c r="D53"/>
  <c r="D39"/>
  <c r="D14"/>
  <c r="D43"/>
  <c r="D33"/>
  <c r="D16"/>
  <c r="N8"/>
  <c r="D45"/>
  <c r="D18"/>
  <c r="D42"/>
  <c r="N9"/>
  <c r="D37"/>
  <c r="D24"/>
  <c r="D15"/>
  <c r="D55"/>
  <c r="D20"/>
  <c r="D34"/>
  <c r="D52"/>
  <c r="D23"/>
  <c r="D19"/>
  <c r="D51"/>
  <c r="D40"/>
  <c r="D31"/>
  <c r="D44"/>
  <c r="D29"/>
  <c r="D49"/>
  <c r="D47"/>
  <c r="Q3"/>
  <c r="D48"/>
  <c r="M8"/>
  <c r="D26"/>
  <c r="D36"/>
  <c r="D17"/>
  <c r="M10" l="1"/>
  <c r="N10"/>
  <c r="N11" l="1"/>
  <c r="M11"/>
  <c r="M12" l="1"/>
  <c r="N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N21" l="1"/>
  <c r="M21"/>
  <c r="N22" l="1"/>
  <c r="M22"/>
  <c r="N23" l="1"/>
  <c r="M23"/>
  <c r="N24" l="1"/>
  <c r="M24"/>
  <c r="N25" l="1"/>
  <c r="M25"/>
  <c r="N26" l="1"/>
  <c r="M26"/>
  <c r="M27" l="1"/>
  <c r="N27"/>
  <c r="N28" l="1"/>
  <c r="M28"/>
  <c r="N29" l="1"/>
  <c r="M29"/>
  <c r="N30" l="1"/>
  <c r="M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N40" l="1"/>
  <c r="M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<sst xmlns="http://schemas.openxmlformats.org/spreadsheetml/2006/main" count="107" uniqueCount="67">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</sst>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1338.8800529353646</c:v>
                </c:pt>
                <c:pt idx="1">
                  <c:v>1241.1235397143098</c:v>
                </c:pt>
                <c:pt idx="2">
                  <c:v>553.70000000000005</c:v>
                </c:pt>
                <c:pt idx="3">
                  <c:v>265.43510959202564</c:v>
                </c:pt>
                <c:pt idx="4">
                  <c:v>235.08051244195491</c:v>
                </c:pt>
                <c:pt idx="5">
                  <c:v>839.33285220851576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1338.8800529353646</v>
          </cell>
        </row>
      </sheetData>
      <sheetData sheetId="1">
        <row r="4">
          <cell r="J4">
            <v>1241.1235397143098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2.6444576737083518</v>
          </cell>
        </row>
      </sheetData>
      <sheetData sheetId="4">
        <row r="47">
          <cell r="M47">
            <v>111.75</v>
          </cell>
          <cell r="O47">
            <v>2.0486540571350424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3.4448649390577075</v>
          </cell>
        </row>
      </sheetData>
      <sheetData sheetId="8">
        <row r="4">
          <cell r="J4">
            <v>45.205410565352942</v>
          </cell>
        </row>
      </sheetData>
      <sheetData sheetId="9">
        <row r="4">
          <cell r="J4">
            <v>11.399886692670851</v>
          </cell>
        </row>
      </sheetData>
      <sheetData sheetId="10">
        <row r="4">
          <cell r="J4">
            <v>24.159082030971934</v>
          </cell>
        </row>
      </sheetData>
      <sheetData sheetId="11">
        <row r="4">
          <cell r="J4">
            <v>13.989348428530006</v>
          </cell>
        </row>
      </sheetData>
      <sheetData sheetId="12">
        <row r="4">
          <cell r="J4">
            <v>55.533669688972921</v>
          </cell>
        </row>
      </sheetData>
      <sheetData sheetId="13">
        <row r="4">
          <cell r="J4">
            <v>3.5882529287877363</v>
          </cell>
        </row>
      </sheetData>
      <sheetData sheetId="14">
        <row r="4">
          <cell r="J4">
            <v>235.08051244195491</v>
          </cell>
        </row>
      </sheetData>
      <sheetData sheetId="15">
        <row r="4">
          <cell r="J4">
            <v>5.628471553324764</v>
          </cell>
        </row>
      </sheetData>
      <sheetData sheetId="16">
        <row r="4">
          <cell r="J4">
            <v>36.956981047093663</v>
          </cell>
        </row>
      </sheetData>
      <sheetData sheetId="17">
        <row r="4">
          <cell r="J4">
            <v>5.0378092947238997</v>
          </cell>
        </row>
      </sheetData>
      <sheetData sheetId="18">
        <row r="4">
          <cell r="J4">
            <v>5.1593891292424026</v>
          </cell>
        </row>
      </sheetData>
      <sheetData sheetId="19">
        <row r="4">
          <cell r="J4">
            <v>14.77435418939292</v>
          </cell>
        </row>
      </sheetData>
      <sheetData sheetId="20">
        <row r="4">
          <cell r="J4">
            <v>2.7520061482545857</v>
          </cell>
        </row>
      </sheetData>
      <sheetData sheetId="21">
        <row r="4">
          <cell r="J4">
            <v>13.716872702100817</v>
          </cell>
        </row>
      </sheetData>
      <sheetData sheetId="22">
        <row r="4">
          <cell r="J4">
            <v>9.5960373874190079</v>
          </cell>
        </row>
      </sheetData>
      <sheetData sheetId="23">
        <row r="4">
          <cell r="J4">
            <v>12.348103418443173</v>
          </cell>
        </row>
      </sheetData>
      <sheetData sheetId="24">
        <row r="4">
          <cell r="J4">
            <v>3.6395154334371349</v>
          </cell>
        </row>
      </sheetData>
      <sheetData sheetId="25">
        <row r="4">
          <cell r="J4">
            <v>18.68771694395635</v>
          </cell>
        </row>
      </sheetData>
      <sheetData sheetId="26">
        <row r="4">
          <cell r="J4">
            <v>58.80710794952379</v>
          </cell>
        </row>
      </sheetData>
      <sheetData sheetId="27">
        <row r="4">
          <cell r="J4">
            <v>1.7800970462069301</v>
          </cell>
        </row>
      </sheetData>
      <sheetData sheetId="28">
        <row r="4">
          <cell r="J4">
            <v>40.67907781954333</v>
          </cell>
        </row>
      </sheetData>
      <sheetData sheetId="29">
        <row r="4">
          <cell r="J4">
            <v>38.643317956297537</v>
          </cell>
        </row>
      </sheetData>
      <sheetData sheetId="30">
        <row r="4">
          <cell r="J4">
            <v>2.5981476354145174</v>
          </cell>
        </row>
      </sheetData>
      <sheetData sheetId="31">
        <row r="4">
          <cell r="J4">
            <v>4.6427776433688459</v>
          </cell>
        </row>
      </sheetData>
      <sheetData sheetId="32">
        <row r="4">
          <cell r="J4">
            <v>2.8828836652008527</v>
          </cell>
        </row>
      </sheetData>
      <sheetData sheetId="33">
        <row r="4">
          <cell r="J4">
            <v>265.43510959202564</v>
          </cell>
        </row>
      </sheetData>
      <sheetData sheetId="34">
        <row r="4">
          <cell r="J4">
            <v>0.98185422461869731</v>
          </cell>
        </row>
      </sheetData>
      <sheetData sheetId="35">
        <row r="4">
          <cell r="J4">
            <v>13.419523371445623</v>
          </cell>
        </row>
      </sheetData>
      <sheetData sheetId="36">
        <row r="4">
          <cell r="J4">
            <v>19.550116989935724</v>
          </cell>
        </row>
      </sheetData>
      <sheetData sheetId="37">
        <row r="4">
          <cell r="J4">
            <v>11.16236566565216</v>
          </cell>
        </row>
      </sheetData>
      <sheetData sheetId="38">
        <row r="4">
          <cell r="J4">
            <v>10.307904388731471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B15" sqref="B15:D1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10.84+5.53</f>
        <v>16.37</v>
      </c>
      <c r="J2" t="s">
        <v>6</v>
      </c>
      <c r="K2" s="9">
        <f>13.17+37.53</f>
        <v>50.7</v>
      </c>
      <c r="M2" t="s">
        <v>59</v>
      </c>
      <c r="N2" s="9">
        <f>597.2-43.5</f>
        <v>553.70000000000005</v>
      </c>
      <c r="P2" t="s">
        <v>8</v>
      </c>
      <c r="Q2" s="10">
        <f>N2+K2+H2</f>
        <v>620.7700000000001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0.13876445176399976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4473.5520668921708</v>
      </c>
      <c r="D7" s="20">
        <f>(C7*[1]Feuil1!$K$2-C4)/C4</f>
        <v>0.56936483456895737</v>
      </c>
      <c r="E7" s="31">
        <f>C7-C7/(1+D7)</f>
        <v>1623.0026163427201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1338.8800529353646</v>
      </c>
    </row>
    <row r="9" spans="2:20">
      <c r="M9" s="17" t="str">
        <f>IF(C13&gt;C7*Params!F8,B13,"Others")</f>
        <v>BTC</v>
      </c>
      <c r="N9" s="18">
        <f>IF(C13&gt;C7*0.1,C13,C7)</f>
        <v>1241.1235397143098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553.70000000000005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265.43510959202564</v>
      </c>
    </row>
    <row r="12" spans="2:20">
      <c r="B12" s="7" t="s">
        <v>19</v>
      </c>
      <c r="C12" s="1">
        <f>[2]ETH!J4</f>
        <v>1338.8800529353646</v>
      </c>
      <c r="D12" s="20">
        <f>C12/$C$7</f>
        <v>0.29928791101910662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235.08051244195491</v>
      </c>
    </row>
    <row r="13" spans="2:20">
      <c r="B13" s="7" t="s">
        <v>4</v>
      </c>
      <c r="C13" s="1">
        <f>[2]BTC!J4</f>
        <v>1241.1235397143098</v>
      </c>
      <c r="D13" s="20">
        <f t="shared" ref="D13:D55" si="0">C13/$C$7</f>
        <v>0.27743580965551001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839.33285220851576</v>
      </c>
      <c r="Q13" s="23"/>
    </row>
    <row r="14" spans="2:20">
      <c r="B14" s="7" t="s">
        <v>59</v>
      </c>
      <c r="C14" s="1">
        <f>$N$2</f>
        <v>553.70000000000005</v>
      </c>
      <c r="D14" s="20">
        <f t="shared" si="0"/>
        <v>0.12377189126685675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265.43510959202564</v>
      </c>
      <c r="D15" s="20">
        <f t="shared" si="0"/>
        <v>5.9334306524887845E-2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235.08051244195491</v>
      </c>
      <c r="D16" s="20">
        <f t="shared" si="0"/>
        <v>5.2548960854113431E-2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2.4980149628086042E-2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2.0118241311210233E-2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1.3982177711291111E-2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58.80710794952379</v>
      </c>
      <c r="D20" s="20">
        <f t="shared" si="0"/>
        <v>1.3145506539365659E-2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55.533669688972921</v>
      </c>
      <c r="D21" s="20">
        <f t="shared" si="0"/>
        <v>1.241377519666443E-2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1.1333275938648432E-2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45.205410565352942</v>
      </c>
      <c r="D23" s="20">
        <f t="shared" si="0"/>
        <v>1.0105037314734479E-2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40.67907781954333</v>
      </c>
      <c r="D24" s="20">
        <f t="shared" si="0"/>
        <v>9.0932389321230281E-3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38.643317956297537</v>
      </c>
      <c r="D25" s="20">
        <f t="shared" si="0"/>
        <v>8.6381732856735255E-3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36.956981047093663</v>
      </c>
      <c r="D26" s="20">
        <f t="shared" si="0"/>
        <v>8.2612162537694829E-3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24.159082030971934</v>
      </c>
      <c r="D27" s="20">
        <f t="shared" si="0"/>
        <v>5.4004249128490715E-3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19.550116989935724</v>
      </c>
      <c r="D28" s="20">
        <f t="shared" si="0"/>
        <v>4.3701552362879776E-3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18.68771694395635</v>
      </c>
      <c r="D29" s="20">
        <f t="shared" si="0"/>
        <v>4.1773777670456235E-3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16.37</v>
      </c>
      <c r="D30" s="20">
        <f t="shared" si="0"/>
        <v>3.6592845584945727E-3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14.77435418939292</v>
      </c>
      <c r="D31" s="20">
        <f t="shared" si="0"/>
        <v>3.3026002533277404E-3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13.989348428530006</v>
      </c>
      <c r="D32" s="20">
        <f t="shared" si="0"/>
        <v>3.127123194130737E-3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13.716872702100817</v>
      </c>
      <c r="D33" s="20">
        <f t="shared" si="0"/>
        <v>3.0662150561779622E-3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13.419523371445623</v>
      </c>
      <c r="D34" s="20">
        <f t="shared" si="0"/>
        <v>2.9997467718685398E-3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12.348103418443173</v>
      </c>
      <c r="D35" s="20">
        <f t="shared" si="0"/>
        <v>2.7602458256446639E-3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11.399886692670851</v>
      </c>
      <c r="D36" s="20">
        <f t="shared" si="0"/>
        <v>2.54828523781785E-3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11.16236566565216</v>
      </c>
      <c r="D37" s="20">
        <f t="shared" si="0"/>
        <v>2.4951907340617558E-3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10.307904388731471</v>
      </c>
      <c r="D38" s="20">
        <f t="shared" si="0"/>
        <v>2.3041878656153638E-3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2.3471281529745271E-3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9.5960373874190079</v>
      </c>
      <c r="D40" s="20">
        <f t="shared" si="0"/>
        <v>2.1450599532387891E-3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5.628471553324764</v>
      </c>
      <c r="D41" s="20">
        <f t="shared" si="0"/>
        <v>1.2581660991452211E-3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5.1593891292424026</v>
      </c>
      <c r="D42" s="20">
        <f t="shared" si="0"/>
        <v>1.1533092835614833E-3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5.0378092947238997</v>
      </c>
      <c r="D43" s="20">
        <f t="shared" si="0"/>
        <v>1.1261318119012583E-3</v>
      </c>
    </row>
    <row r="44" spans="2:14">
      <c r="B44" s="22" t="s">
        <v>56</v>
      </c>
      <c r="C44" s="9">
        <f>[2]SHIB!$J$4</f>
        <v>4.6427776433688459</v>
      </c>
      <c r="D44" s="20">
        <f t="shared" si="0"/>
        <v>1.0378280109287379E-3</v>
      </c>
    </row>
    <row r="45" spans="2:14">
      <c r="B45" s="22" t="s">
        <v>23</v>
      </c>
      <c r="C45" s="9">
        <f>[2]LUNA!J4</f>
        <v>3.6395154334371349</v>
      </c>
      <c r="D45" s="20">
        <f t="shared" si="0"/>
        <v>8.1356277495291324E-4</v>
      </c>
    </row>
    <row r="46" spans="2:14">
      <c r="B46" s="22" t="s">
        <v>36</v>
      </c>
      <c r="C46" s="9">
        <f>[2]AMP!$J$4</f>
        <v>3.5882529287877363</v>
      </c>
      <c r="D46" s="20">
        <f t="shared" si="0"/>
        <v>8.021037589667617E-4</v>
      </c>
    </row>
    <row r="47" spans="2:14">
      <c r="B47" s="22" t="s">
        <v>64</v>
      </c>
      <c r="C47" s="10">
        <f>[2]ACE!$J$4</f>
        <v>3.4448649390577075</v>
      </c>
      <c r="D47" s="20">
        <f t="shared" si="0"/>
        <v>7.7005137920544992E-4</v>
      </c>
    </row>
    <row r="48" spans="2:14">
      <c r="B48" s="22" t="s">
        <v>40</v>
      </c>
      <c r="C48" s="9">
        <f>[2]SHPING!$J$4</f>
        <v>2.8828836652008527</v>
      </c>
      <c r="D48" s="20">
        <f t="shared" si="0"/>
        <v>6.4442832498507743E-4</v>
      </c>
    </row>
    <row r="49" spans="2:4">
      <c r="B49" s="22" t="s">
        <v>62</v>
      </c>
      <c r="C49" s="10">
        <f>[2]SEI!$J$4</f>
        <v>2.5981476354145174</v>
      </c>
      <c r="D49" s="20">
        <f t="shared" si="0"/>
        <v>5.8077956768243927E-4</v>
      </c>
    </row>
    <row r="50" spans="2:4">
      <c r="B50" s="22" t="s">
        <v>50</v>
      </c>
      <c r="C50" s="9">
        <f>[2]KAVA!$J$4</f>
        <v>2.7520061482545857</v>
      </c>
      <c r="D50" s="20">
        <f t="shared" si="0"/>
        <v>6.1517248645022178E-4</v>
      </c>
    </row>
    <row r="51" spans="2:4">
      <c r="B51" s="7" t="s">
        <v>25</v>
      </c>
      <c r="C51" s="1">
        <f>[2]POLIS!J4</f>
        <v>2.6444576737083518</v>
      </c>
      <c r="D51" s="20">
        <f t="shared" si="0"/>
        <v>5.9113152907718089E-4</v>
      </c>
    </row>
    <row r="52" spans="2:4">
      <c r="B52" s="7" t="s">
        <v>28</v>
      </c>
      <c r="C52" s="1">
        <f>[2]ATLAS!O47</f>
        <v>2.0486540571350424</v>
      </c>
      <c r="D52" s="20">
        <f t="shared" si="0"/>
        <v>4.5794796316258511E-4</v>
      </c>
    </row>
    <row r="53" spans="2:4">
      <c r="B53" s="22" t="s">
        <v>63</v>
      </c>
      <c r="C53" s="10">
        <f>[2]MEME!$J$4</f>
        <v>1.7800970462069301</v>
      </c>
      <c r="D53" s="20">
        <f t="shared" si="0"/>
        <v>3.9791579925515082E-4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3.7929447889019032E-4</v>
      </c>
    </row>
    <row r="55" spans="2:4">
      <c r="B55" s="22" t="s">
        <v>43</v>
      </c>
      <c r="C55" s="9">
        <f>[2]TRX!$J$4</f>
        <v>0.98185422461869731</v>
      </c>
      <c r="D55" s="20">
        <f t="shared" si="0"/>
        <v>2.1947978025900188E-4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2023-12-28T15:53:13Z</dcterms:modified>
</cp:coreProperties>
</file>