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9" l="1"/>
  <c r="T2"/>
  <c r="C25" i="2" l="1"/>
  <c r="C34" i="1" l="1"/>
  <c r="C4"/>
  <c r="C38"/>
  <c r="C27"/>
  <c r="Q2" l="1"/>
  <c r="C44" l="1"/>
  <c r="C43" l="1"/>
  <c r="C39" l="1"/>
  <c r="C33" l="1"/>
  <c r="C49"/>
  <c r="C36"/>
  <c r="C37"/>
  <c r="C40"/>
  <c r="C31" l="1"/>
  <c r="C45" l="1"/>
  <c r="C24"/>
  <c r="C21"/>
  <c r="C47"/>
  <c r="C32"/>
  <c r="C41"/>
  <c r="C18"/>
  <c r="C28"/>
  <c r="C35"/>
  <c r="C46"/>
  <c r="C25"/>
  <c r="C17"/>
  <c r="C13" l="1"/>
  <c r="C30"/>
  <c r="C19"/>
  <c r="C15"/>
  <c r="C12"/>
  <c r="C48"/>
  <c r="C14"/>
  <c r="C42"/>
  <c r="C26" l="1"/>
  <c r="C23"/>
  <c r="C22"/>
  <c r="C20"/>
  <c r="C16" l="1"/>
  <c r="C50" l="1"/>
  <c r="C7"/>
  <c r="D16" s="1"/>
  <c r="D50" l="1"/>
  <c r="D31"/>
  <c r="D38"/>
  <c r="Q3"/>
  <c r="D37"/>
  <c r="D49"/>
  <c r="D44"/>
  <c r="D34"/>
  <c r="D7"/>
  <c r="E7" s="1"/>
  <c r="D29"/>
  <c r="D43"/>
  <c r="D39"/>
  <c r="D27"/>
  <c r="D33"/>
  <c r="D40"/>
  <c r="D36"/>
  <c r="D47"/>
  <c r="D35"/>
  <c r="D18"/>
  <c r="D41"/>
  <c r="D32"/>
  <c r="D45"/>
  <c r="D17"/>
  <c r="D28"/>
  <c r="D46"/>
  <c r="D21"/>
  <c r="D24"/>
  <c r="D25"/>
  <c r="N9"/>
  <c r="D13"/>
  <c r="D42"/>
  <c r="D14"/>
  <c r="D48"/>
  <c r="D19"/>
  <c r="M9"/>
  <c r="D15"/>
  <c r="D12"/>
  <c r="D30"/>
  <c r="M8"/>
  <c r="N8"/>
  <c r="D20"/>
  <c r="D22"/>
  <c r="D26"/>
  <c r="D23"/>
  <c r="M10" l="1"/>
  <c r="N10"/>
  <c r="M11" l="1"/>
  <c r="N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M28" l="1"/>
  <c r="N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<sst xmlns="http://schemas.openxmlformats.org/spreadsheetml/2006/main" count="97" uniqueCount="60">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</sst>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BNB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937.15997360733206</c:v>
                </c:pt>
                <c:pt idx="1">
                  <c:v>871.78624880180996</c:v>
                </c:pt>
                <c:pt idx="2">
                  <c:v>194.54100162311013</c:v>
                </c:pt>
                <c:pt idx="3">
                  <c:v>163.294308215863</c:v>
                </c:pt>
                <c:pt idx="4">
                  <c:v>509.50123356825111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937.15997360733206</v>
          </cell>
        </row>
      </sheetData>
      <sheetData sheetId="1">
        <row r="4">
          <cell r="J4">
            <v>871.78624880180996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0.79859594854033877</v>
          </cell>
        </row>
      </sheetData>
      <sheetData sheetId="4">
        <row r="46">
          <cell r="M46">
            <v>79.390000000000015</v>
          </cell>
          <cell r="O46">
            <v>0.67987215793166733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26.892173113359707</v>
          </cell>
        </row>
      </sheetData>
      <sheetData sheetId="8">
        <row r="4">
          <cell r="J4">
            <v>7.058358029526687</v>
          </cell>
        </row>
      </sheetData>
      <sheetData sheetId="9">
        <row r="4">
          <cell r="J4">
            <v>16.360847656938816</v>
          </cell>
        </row>
      </sheetData>
      <sheetData sheetId="10">
        <row r="4">
          <cell r="J4">
            <v>11.336419272566317</v>
          </cell>
        </row>
      </sheetData>
      <sheetData sheetId="11">
        <row r="4">
          <cell r="J4">
            <v>34.565665278684349</v>
          </cell>
        </row>
      </sheetData>
      <sheetData sheetId="12">
        <row r="4">
          <cell r="J4">
            <v>1.9362924994753339</v>
          </cell>
        </row>
      </sheetData>
      <sheetData sheetId="13">
        <row r="4">
          <cell r="J4">
            <v>194.54100162311013</v>
          </cell>
        </row>
      </sheetData>
      <sheetData sheetId="14">
        <row r="4">
          <cell r="J4">
            <v>4.0259242317060311</v>
          </cell>
        </row>
      </sheetData>
      <sheetData sheetId="15">
        <row r="4">
          <cell r="J4">
            <v>28.623476139343811</v>
          </cell>
        </row>
      </sheetData>
      <sheetData sheetId="16">
        <row r="4">
          <cell r="J4">
            <v>4.253813285821388</v>
          </cell>
        </row>
      </sheetData>
      <sheetData sheetId="17">
        <row r="4">
          <cell r="J4">
            <v>5.4726151517135246</v>
          </cell>
        </row>
      </sheetData>
      <sheetData sheetId="18">
        <row r="4">
          <cell r="J4">
            <v>7.9681912109014617</v>
          </cell>
        </row>
      </sheetData>
      <sheetData sheetId="19">
        <row r="4">
          <cell r="J4">
            <v>6.4514141731909103</v>
          </cell>
        </row>
      </sheetData>
      <sheetData sheetId="20">
        <row r="4">
          <cell r="J4">
            <v>9.0489421404807562</v>
          </cell>
        </row>
      </sheetData>
      <sheetData sheetId="21">
        <row r="4">
          <cell r="J4">
            <v>1.3140350042280353</v>
          </cell>
        </row>
      </sheetData>
      <sheetData sheetId="22">
        <row r="4">
          <cell r="J4">
            <v>27.796714239510269</v>
          </cell>
        </row>
      </sheetData>
      <sheetData sheetId="23">
        <row r="4">
          <cell r="J4">
            <v>31.859490586242167</v>
          </cell>
        </row>
      </sheetData>
      <sheetData sheetId="24">
        <row r="4">
          <cell r="J4">
            <v>24.082459920127558</v>
          </cell>
        </row>
      </sheetData>
      <sheetData sheetId="25">
        <row r="4">
          <cell r="J4">
            <v>25.438874752980269</v>
          </cell>
        </row>
      </sheetData>
      <sheetData sheetId="26">
        <row r="4">
          <cell r="J4">
            <v>3.3655053534465509</v>
          </cell>
        </row>
      </sheetData>
      <sheetData sheetId="27">
        <row r="4">
          <cell r="J4">
            <v>163.294308215863</v>
          </cell>
        </row>
      </sheetData>
      <sheetData sheetId="28">
        <row r="4">
          <cell r="J4">
            <v>0.72768994000367448</v>
          </cell>
        </row>
      </sheetData>
      <sheetData sheetId="29">
        <row r="4">
          <cell r="J4">
            <v>7.5594428837541603</v>
          </cell>
        </row>
      </sheetData>
      <sheetData sheetId="30">
        <row r="4">
          <cell r="J4">
            <v>20.333664239553681</v>
          </cell>
        </row>
      </sheetData>
      <sheetData sheetId="31">
        <row r="4">
          <cell r="J4">
            <v>4.6698181127099678</v>
          </cell>
        </row>
      </sheetData>
      <sheetData sheetId="32">
        <row r="4">
          <cell r="J4">
            <v>2.7600148648642002</v>
          </cell>
        </row>
      </sheetData>
      <sheetData sheetId="33">
        <row r="4">
          <cell r="J4">
            <v>1.7768005233386115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13.11+69.33-68.88</f>
        <v>13.560000000000002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37.376000000000005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1.3844921233614537E-2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2699.6181032257223</v>
      </c>
      <c r="D7" s="20">
        <f>(C7*[1]Feuil1!$K$2-C4)/C4</f>
        <v>3.7447224297270133E-2</v>
      </c>
      <c r="E7" s="31">
        <f>C7-C7/(1+D7)</f>
        <v>97.444190182244256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937.15997360733206</v>
      </c>
    </row>
    <row r="9" spans="2:20">
      <c r="M9" s="17" t="str">
        <f>IF(C13&gt;C7*[2]Params!F8,B13,"Others")</f>
        <v>BTC</v>
      </c>
      <c r="N9" s="18">
        <f>IF(C13&gt;C7*0.1,C13,C7)</f>
        <v>871.78624880180996</v>
      </c>
    </row>
    <row r="10" spans="2:20">
      <c r="M10" s="17" t="str">
        <f>IF(OR(M9="",M9="Others"),"",IF(C14&gt;C7*[2]Params!F8,B14,"Others"))</f>
        <v>BNB</v>
      </c>
      <c r="N10" s="18">
        <f>IF(OR(M9="",M9="Others"),"",IF(C14&gt;$C$7*[2]Params!F8,C14,SUM(C14:C39)))</f>
        <v>194.54100162311013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163.294308215863</v>
      </c>
    </row>
    <row r="12" spans="2:20">
      <c r="B12" s="7" t="s">
        <v>19</v>
      </c>
      <c r="C12" s="1">
        <f>[2]ETH!J4</f>
        <v>937.15997360733206</v>
      </c>
      <c r="D12" s="20">
        <f>C12/$C$7</f>
        <v>0.34714538789302735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509.50123356825111</v>
      </c>
    </row>
    <row r="13" spans="2:20">
      <c r="B13" s="7" t="s">
        <v>4</v>
      </c>
      <c r="C13" s="1">
        <f>[2]BTC!J4</f>
        <v>871.78624880180996</v>
      </c>
      <c r="D13" s="20">
        <f t="shared" ref="D13:D50" si="0">C13/$C$7</f>
        <v>0.32292947204648287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194.54100162311013</v>
      </c>
      <c r="D14" s="20">
        <f t="shared" si="0"/>
        <v>7.2062415565615295E-2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163.294308215863</v>
      </c>
      <c r="D15" s="20">
        <f t="shared" si="0"/>
        <v>6.0487929022533124E-2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2.9407863247449116E-2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2.561473414234924E-2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34.565665278684349</v>
      </c>
      <c r="D18" s="20">
        <f>C18/$C$7</f>
        <v>1.280390927790212E-2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31.859490586242167</v>
      </c>
      <c r="D19" s="20">
        <f>C19/$C$7</f>
        <v>1.1801480568001033E-2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28.623476139343811</v>
      </c>
      <c r="D20" s="20">
        <f t="shared" si="0"/>
        <v>1.0602787151687183E-2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27.796714239510269</v>
      </c>
      <c r="D21" s="20">
        <f t="shared" si="0"/>
        <v>1.0296535723440477E-2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26.892173113359707</v>
      </c>
      <c r="D22" s="20">
        <f t="shared" si="0"/>
        <v>9.9614730991864232E-3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25.438874752980269</v>
      </c>
      <c r="D23" s="20">
        <f t="shared" si="0"/>
        <v>9.4231383033710741E-3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24.082459920127558</v>
      </c>
      <c r="D24" s="20">
        <f t="shared" si="0"/>
        <v>8.9206913716247064E-3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8.3962493211846151E-3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20.333664239553681</v>
      </c>
      <c r="D26" s="20">
        <f t="shared" si="0"/>
        <v>7.532052113318314E-3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6</v>
      </c>
      <c r="C27" s="1">
        <f>$K$2</f>
        <v>16.306000000000001</v>
      </c>
      <c r="D27" s="20">
        <f t="shared" si="0"/>
        <v>6.0401135925545442E-3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16.360847656938816</v>
      </c>
      <c r="D28" s="20">
        <f t="shared" si="0"/>
        <v>6.0604304132460627E-3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5</v>
      </c>
      <c r="C29" s="1">
        <f>H$2</f>
        <v>13.560000000000002</v>
      </c>
      <c r="D29" s="20">
        <f t="shared" si="0"/>
        <v>5.0229326821439732E-3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31</v>
      </c>
      <c r="C30" s="9">
        <f>[2]ATOM!$J$4</f>
        <v>11.336419272566317</v>
      </c>
      <c r="D30" s="20">
        <f t="shared" si="0"/>
        <v>4.199267762733049E-3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9.0489421404807562</v>
      </c>
      <c r="D31" s="20">
        <f t="shared" si="0"/>
        <v>3.351934160490459E-3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7.9681912109014617</v>
      </c>
      <c r="D32" s="20">
        <f t="shared" si="0"/>
        <v>2.9515994137764975E-3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7.5594428837541603</v>
      </c>
      <c r="D33" s="20">
        <f t="shared" si="0"/>
        <v>2.8001897285847674E-3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7" t="s">
        <v>7</v>
      </c>
      <c r="C34" s="1">
        <f>$N$2</f>
        <v>7.51</v>
      </c>
      <c r="D34" s="20">
        <f t="shared" si="0"/>
        <v>2.7818749589160201E-3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7.058358029526687</v>
      </c>
      <c r="D35" s="20">
        <f t="shared" si="0"/>
        <v>2.6145764917981508E-3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6.4514141731909103</v>
      </c>
      <c r="D36" s="20">
        <f t="shared" si="0"/>
        <v>2.389750670838308E-3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5.4726151517135246</v>
      </c>
      <c r="D37" s="20">
        <f t="shared" si="0"/>
        <v>2.0271812317358522E-3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2.0002829265175111E-3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4.6698181127099678</v>
      </c>
      <c r="D39" s="20">
        <f t="shared" si="0"/>
        <v>1.729806933480736E-3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4.253813285821388</v>
      </c>
      <c r="D40" s="20">
        <f t="shared" si="0"/>
        <v>1.5757092755966436E-3</v>
      </c>
    </row>
    <row r="41" spans="2:14">
      <c r="B41" s="22" t="s">
        <v>51</v>
      </c>
      <c r="C41" s="9">
        <f>[2]DOGE!$J$4</f>
        <v>4.0259242317060311</v>
      </c>
      <c r="D41" s="20">
        <f t="shared" si="0"/>
        <v>1.4912939822471672E-3</v>
      </c>
    </row>
    <row r="42" spans="2:14">
      <c r="B42" s="22" t="s">
        <v>56</v>
      </c>
      <c r="C42" s="9">
        <f>[2]SHIB!$J$4</f>
        <v>3.3655053534465509</v>
      </c>
      <c r="D42" s="20">
        <f t="shared" si="0"/>
        <v>1.2466597958522994E-3</v>
      </c>
    </row>
    <row r="43" spans="2:14">
      <c r="B43" s="22" t="s">
        <v>50</v>
      </c>
      <c r="C43" s="9">
        <f>[2]KAVA!$J$4</f>
        <v>2.7600148648642002</v>
      </c>
      <c r="D43" s="20">
        <f t="shared" si="0"/>
        <v>1.0223723353930362E-3</v>
      </c>
    </row>
    <row r="44" spans="2:14">
      <c r="B44" s="22" t="s">
        <v>36</v>
      </c>
      <c r="C44" s="9">
        <f>[2]AMP!$J$4</f>
        <v>1.9362924994753339</v>
      </c>
      <c r="D44" s="20">
        <f t="shared" si="0"/>
        <v>7.1724681989711618E-4</v>
      </c>
    </row>
    <row r="45" spans="2:14">
      <c r="B45" s="22" t="s">
        <v>40</v>
      </c>
      <c r="C45" s="9">
        <f>[2]SHPING!$J$4</f>
        <v>1.7768005233386115</v>
      </c>
      <c r="D45" s="20">
        <f t="shared" si="0"/>
        <v>6.5816736123363022E-4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6.2853097553781164E-4</v>
      </c>
    </row>
    <row r="47" spans="2:14">
      <c r="B47" s="22" t="s">
        <v>23</v>
      </c>
      <c r="C47" s="9">
        <f>[2]LUNA!J4</f>
        <v>1.3140350042280353</v>
      </c>
      <c r="D47" s="20">
        <f t="shared" si="0"/>
        <v>4.8674847848216753E-4</v>
      </c>
    </row>
    <row r="48" spans="2:14">
      <c r="B48" s="7" t="s">
        <v>25</v>
      </c>
      <c r="C48" s="1">
        <f>[2]POLIS!J4</f>
        <v>0.79859594854033877</v>
      </c>
      <c r="D48" s="20">
        <f t="shared" si="0"/>
        <v>2.9581811871320305E-4</v>
      </c>
    </row>
    <row r="49" spans="2:4">
      <c r="B49" s="22" t="s">
        <v>43</v>
      </c>
      <c r="C49" s="9">
        <f>[2]TRX!$J$4</f>
        <v>0.72768994000367448</v>
      </c>
      <c r="D49" s="20">
        <f t="shared" si="0"/>
        <v>2.6955291903479667E-4</v>
      </c>
    </row>
    <row r="50" spans="2:4">
      <c r="B50" s="7" t="s">
        <v>28</v>
      </c>
      <c r="C50" s="1">
        <f>[2]ATLAS!O46</f>
        <v>0.67987215793166733</v>
      </c>
      <c r="D50" s="20">
        <f t="shared" si="0"/>
        <v>2.5184012402320943E-4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2023-07-09T14:10:02Z</dcterms:modified>
</cp:coreProperties>
</file>