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1"/>
  <c r="C10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R24"/>
  <c r="S24" s="1"/>
  <c r="N24"/>
  <c r="C24"/>
  <c r="T23"/>
  <c r="R23"/>
  <c r="S23" s="1"/>
  <c r="N23"/>
  <c r="C23"/>
  <c r="T22"/>
  <c r="S22" s="1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E7"/>
  <c r="D7"/>
  <c r="E6"/>
  <c r="D6"/>
  <c r="D10" s="1"/>
  <c r="G9" s="1"/>
  <c r="C5"/>
  <c r="O7" s="1"/>
  <c r="P7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7" s="1"/>
  <c r="P17" s="1"/>
  <c r="B35" i="23"/>
  <c r="C35" s="1"/>
  <c r="N9" s="1"/>
  <c r="P9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N6"/>
  <c r="D6"/>
  <c r="R5"/>
  <c r="T5" s="1"/>
  <c r="T37" s="1"/>
  <c r="D5"/>
  <c r="D37" s="1"/>
  <c r="G37" s="1"/>
  <c r="D15" i="22"/>
  <c r="D14"/>
  <c r="D13"/>
  <c r="D12"/>
  <c r="D11"/>
  <c r="D10"/>
  <c r="D9"/>
  <c r="D8"/>
  <c r="B7"/>
  <c r="C7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R21" s="1"/>
  <c r="C7"/>
  <c r="O8" s="1"/>
  <c r="R6"/>
  <c r="N6"/>
  <c r="E6"/>
  <c r="D6"/>
  <c r="D15" s="1"/>
  <c r="G14" s="1"/>
  <c r="T5"/>
  <c r="S5"/>
  <c r="R5"/>
  <c r="N9" s="1"/>
  <c r="C5"/>
  <c r="J4"/>
  <c r="B10" i="20"/>
  <c r="J4" s="1"/>
  <c r="O9"/>
  <c r="P9" s="1"/>
  <c r="N9"/>
  <c r="T8"/>
  <c r="S8"/>
  <c r="R8"/>
  <c r="C8"/>
  <c r="R7"/>
  <c r="O7"/>
  <c r="P7" s="1"/>
  <c r="D7"/>
  <c r="C7" s="1"/>
  <c r="T6"/>
  <c r="S6" s="1"/>
  <c r="R6"/>
  <c r="O6"/>
  <c r="O3" s="1"/>
  <c r="N6"/>
  <c r="N7" s="1"/>
  <c r="E6"/>
  <c r="D6"/>
  <c r="D10" s="1"/>
  <c r="G9" s="1"/>
  <c r="T5"/>
  <c r="S5" s="1"/>
  <c r="R5"/>
  <c r="R21" s="1"/>
  <c r="C5"/>
  <c r="O8" s="1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7" s="1"/>
  <c r="P7" s="1"/>
  <c r="J4"/>
  <c r="K4" s="1"/>
  <c r="B13" i="17"/>
  <c r="N9" s="1"/>
  <c r="O9"/>
  <c r="P9" s="1"/>
  <c r="O8"/>
  <c r="N8"/>
  <c r="P8" s="1"/>
  <c r="O7"/>
  <c r="O6"/>
  <c r="N6"/>
  <c r="P6" s="1"/>
  <c r="E6"/>
  <c r="D6"/>
  <c r="D13" s="1"/>
  <c r="G12" s="1"/>
  <c r="J4"/>
  <c r="K4" s="1"/>
  <c r="C10" i="16"/>
  <c r="B9"/>
  <c r="D9" s="1"/>
  <c r="D8" s="1"/>
  <c r="B8"/>
  <c r="R8" s="1"/>
  <c r="T7"/>
  <c r="S7" s="1"/>
  <c r="R7"/>
  <c r="R13" s="1"/>
  <c r="C7"/>
  <c r="T6"/>
  <c r="S6"/>
  <c r="O6" s="1"/>
  <c r="R6"/>
  <c r="E6"/>
  <c r="D6"/>
  <c r="D14" s="1"/>
  <c r="T5"/>
  <c r="R5"/>
  <c r="U5" s="1"/>
  <c r="C5"/>
  <c r="B13" i="15"/>
  <c r="O9"/>
  <c r="N8"/>
  <c r="O7"/>
  <c r="N6"/>
  <c r="E6"/>
  <c r="D6"/>
  <c r="D13" s="1"/>
  <c r="G12" s="1"/>
  <c r="C5"/>
  <c r="O8" s="1"/>
  <c r="P8" s="1"/>
  <c r="N24" i="14"/>
  <c r="N22"/>
  <c r="N17"/>
  <c r="B17"/>
  <c r="N16"/>
  <c r="C15"/>
  <c r="D14"/>
  <c r="C14" s="1"/>
  <c r="C13"/>
  <c r="C12"/>
  <c r="C11"/>
  <c r="T10"/>
  <c r="R10"/>
  <c r="E10"/>
  <c r="S9"/>
  <c r="R9"/>
  <c r="N15" s="1"/>
  <c r="D9"/>
  <c r="S8"/>
  <c r="O9" s="1"/>
  <c r="R8"/>
  <c r="O8"/>
  <c r="E8"/>
  <c r="S7"/>
  <c r="R7"/>
  <c r="T7" s="1"/>
  <c r="O7"/>
  <c r="N7"/>
  <c r="P7" s="1"/>
  <c r="E7"/>
  <c r="S6"/>
  <c r="R6"/>
  <c r="T6" s="1"/>
  <c r="O6"/>
  <c r="D6"/>
  <c r="R5"/>
  <c r="R37" s="1"/>
  <c r="D5"/>
  <c r="J4"/>
  <c r="D13" i="13"/>
  <c r="B13"/>
  <c r="G12"/>
  <c r="C11"/>
  <c r="C10"/>
  <c r="C9"/>
  <c r="C8"/>
  <c r="C7"/>
  <c r="T6"/>
  <c r="R6"/>
  <c r="C6"/>
  <c r="O6" s="1"/>
  <c r="T5"/>
  <c r="T15" s="1"/>
  <c r="S5"/>
  <c r="R5"/>
  <c r="R15" s="1"/>
  <c r="C5"/>
  <c r="O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E6"/>
  <c r="U6" s="1"/>
  <c r="D6"/>
  <c r="D14" s="1"/>
  <c r="T5"/>
  <c r="R5"/>
  <c r="R17" s="1"/>
  <c r="C5"/>
  <c r="O9" s="1"/>
  <c r="P9" s="1"/>
  <c r="J4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7" l="1"/>
  <c r="P37" s="1"/>
  <c r="O35"/>
  <c r="O36"/>
  <c r="O34"/>
  <c r="O29"/>
  <c r="P29" s="1"/>
  <c r="O28"/>
  <c r="O27"/>
  <c r="O26"/>
  <c r="H36" i="5"/>
  <c r="H37"/>
  <c r="O6" i="8"/>
  <c r="P6" s="1"/>
  <c r="O7"/>
  <c r="P7" s="1"/>
  <c r="G13" i="9"/>
  <c r="K4"/>
  <c r="E7" i="11"/>
  <c r="K4"/>
  <c r="K4" i="8"/>
  <c r="P6" i="9"/>
  <c r="L39" i="5"/>
  <c r="M38"/>
  <c r="O9" i="2"/>
  <c r="O14" s="1"/>
  <c r="N4"/>
  <c r="O22"/>
  <c r="O46"/>
  <c r="K4" i="4"/>
  <c r="P26"/>
  <c r="I36" i="5"/>
  <c r="K36" s="1"/>
  <c r="I37"/>
  <c r="K37" s="1"/>
  <c r="N9" i="13"/>
  <c r="P9" s="1"/>
  <c r="N8"/>
  <c r="O17" i="14"/>
  <c r="P17" s="1"/>
  <c r="O16"/>
  <c r="P16" s="1"/>
  <c r="N8" i="20"/>
  <c r="N3"/>
  <c r="O8" i="24"/>
  <c r="P8" s="1"/>
  <c r="O6"/>
  <c r="P6" s="1"/>
  <c r="O7"/>
  <c r="R41" i="28"/>
  <c r="T5"/>
  <c r="T41" s="1"/>
  <c r="O16"/>
  <c r="O17"/>
  <c r="P17" s="1"/>
  <c r="K4" i="29"/>
  <c r="G12"/>
  <c r="Q9"/>
  <c r="Q8"/>
  <c r="Q7"/>
  <c r="N26" i="1"/>
  <c r="N27"/>
  <c r="B3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G8" i="4"/>
  <c r="M37" i="5"/>
  <c r="T6" i="8"/>
  <c r="T13" s="1"/>
  <c r="O7" i="10"/>
  <c r="U7"/>
  <c r="N8"/>
  <c r="O7" i="12"/>
  <c r="P7" s="1"/>
  <c r="V7"/>
  <c r="N8"/>
  <c r="N9"/>
  <c r="P9" s="1"/>
  <c r="O7" i="13"/>
  <c r="K4" i="21"/>
  <c r="K4" i="24"/>
  <c r="G17" i="14"/>
  <c r="T5"/>
  <c r="N8"/>
  <c r="P8" s="1"/>
  <c r="N6"/>
  <c r="N9" i="15"/>
  <c r="N7"/>
  <c r="P7" s="1"/>
  <c r="J4"/>
  <c r="K4" s="1"/>
  <c r="O9" i="16"/>
  <c r="O8"/>
  <c r="T8"/>
  <c r="S8" s="1"/>
  <c r="C8"/>
  <c r="G9" i="19"/>
  <c r="K4"/>
  <c r="O24" i="28"/>
  <c r="P24" s="1"/>
  <c r="O26"/>
  <c r="P26" s="1"/>
  <c r="O25"/>
  <c r="P23"/>
  <c r="O3"/>
  <c r="N28" i="1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S5" i="9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P19" s="1"/>
  <c r="N6" i="13"/>
  <c r="P6" s="1"/>
  <c r="N7"/>
  <c r="O8"/>
  <c r="P8" s="1"/>
  <c r="P6" i="14"/>
  <c r="T8"/>
  <c r="N9"/>
  <c r="P9" s="1"/>
  <c r="O14"/>
  <c r="O15"/>
  <c r="P15" s="1"/>
  <c r="D17"/>
  <c r="K4" s="1"/>
  <c r="P9" i="15"/>
  <c r="T13" i="16"/>
  <c r="P8" i="20"/>
  <c r="P3"/>
  <c r="K4"/>
  <c r="K4" i="26"/>
  <c r="K4" i="27"/>
  <c r="D41" i="28"/>
  <c r="O7" i="16"/>
  <c r="B14"/>
  <c r="O6" i="18"/>
  <c r="O8"/>
  <c r="O9"/>
  <c r="P9" s="1"/>
  <c r="T7" i="20"/>
  <c r="S7" s="1"/>
  <c r="O7" i="21"/>
  <c r="N8"/>
  <c r="P8" s="1"/>
  <c r="O9"/>
  <c r="P9" s="1"/>
  <c r="B17" i="22"/>
  <c r="J4" s="1"/>
  <c r="E35" i="23"/>
  <c r="T6" i="24"/>
  <c r="T17" s="1"/>
  <c r="O15"/>
  <c r="P15" s="1"/>
  <c r="O6" i="25"/>
  <c r="O8"/>
  <c r="O9"/>
  <c r="P9" s="1"/>
  <c r="T22" i="26"/>
  <c r="N16" i="28"/>
  <c r="B41"/>
  <c r="J4" s="1"/>
  <c r="K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2" s="1"/>
  <c r="W32" s="1"/>
  <c r="O6"/>
  <c r="O8"/>
  <c r="P8" s="1"/>
  <c r="N9"/>
  <c r="P9" s="1"/>
  <c r="R32"/>
  <c r="O7" i="33"/>
  <c r="P7" s="1"/>
  <c r="O6" i="34"/>
  <c r="P6" s="1"/>
  <c r="O8"/>
  <c r="P8" s="1"/>
  <c r="O9"/>
  <c r="P9" s="1"/>
  <c r="T9" i="14"/>
  <c r="N14"/>
  <c r="N23"/>
  <c r="N25"/>
  <c r="O6" i="15"/>
  <c r="P6" s="1"/>
  <c r="N7" i="17"/>
  <c r="P7" s="1"/>
  <c r="P11" s="1"/>
  <c r="N6" i="18"/>
  <c r="N8"/>
  <c r="O6" i="19"/>
  <c r="P6" s="1"/>
  <c r="O8"/>
  <c r="P8" s="1"/>
  <c r="P6" i="20"/>
  <c r="P11" s="1"/>
  <c r="O6" i="21"/>
  <c r="T6"/>
  <c r="S6" s="1"/>
  <c r="N7"/>
  <c r="C9" i="23"/>
  <c r="O6" s="1"/>
  <c r="P6" s="1"/>
  <c r="R9"/>
  <c r="S9" s="1"/>
  <c r="R24"/>
  <c r="R25"/>
  <c r="N7" i="24"/>
  <c r="O14"/>
  <c r="P14" s="1"/>
  <c r="O16"/>
  <c r="P16" s="1"/>
  <c r="N6" i="25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25"/>
  <c r="O6" i="30"/>
  <c r="P6" s="1"/>
  <c r="O8"/>
  <c r="P8" s="1"/>
  <c r="O7" i="31"/>
  <c r="P7" s="1"/>
  <c r="P11" s="1"/>
  <c r="O7" i="32"/>
  <c r="O6" i="33"/>
  <c r="P6" s="1"/>
  <c r="O8"/>
  <c r="P8" s="1"/>
  <c r="N3" i="21" l="1"/>
  <c r="P6"/>
  <c r="O3"/>
  <c r="P3" s="1"/>
  <c r="O3" i="31"/>
  <c r="N3"/>
  <c r="R22" i="2"/>
  <c r="M57"/>
  <c r="O57" s="1"/>
  <c r="D31"/>
  <c r="T22"/>
  <c r="T20"/>
  <c r="R20"/>
  <c r="D39" i="1"/>
  <c r="D42" s="1"/>
  <c r="T22"/>
  <c r="T18"/>
  <c r="R18"/>
  <c r="N10"/>
  <c r="P10" s="1"/>
  <c r="R22"/>
  <c r="M4" i="2"/>
  <c r="O4" s="1"/>
  <c r="P11" i="33"/>
  <c r="P11" i="30"/>
  <c r="P11" i="26"/>
  <c r="P20" i="24"/>
  <c r="P11" i="34"/>
  <c r="P8" i="25"/>
  <c r="R37" i="23"/>
  <c r="T21" i="20"/>
  <c r="P6" i="18"/>
  <c r="P14" i="14"/>
  <c r="P19" s="1"/>
  <c r="P11" i="10"/>
  <c r="T32" i="1"/>
  <c r="P7" i="10"/>
  <c r="O74" i="2"/>
  <c r="O78" s="1"/>
  <c r="W41" i="28"/>
  <c r="P7" i="24"/>
  <c r="B37" i="2"/>
  <c r="D37"/>
  <c r="G36" s="1"/>
  <c r="P11" i="8"/>
  <c r="P27" i="1"/>
  <c r="P36"/>
  <c r="P6" i="32"/>
  <c r="P12" s="1"/>
  <c r="N3"/>
  <c r="O3"/>
  <c r="S5" i="31"/>
  <c r="T18"/>
  <c r="N7" i="16"/>
  <c r="P7" s="1"/>
  <c r="N9"/>
  <c r="N8"/>
  <c r="P8" s="1"/>
  <c r="N6"/>
  <c r="P6" s="1"/>
  <c r="J4"/>
  <c r="K4" s="1"/>
  <c r="O21" i="1"/>
  <c r="P21" s="1"/>
  <c r="O19"/>
  <c r="P19" s="1"/>
  <c r="P23" s="1"/>
  <c r="O20"/>
  <c r="P20" s="1"/>
  <c r="P6"/>
  <c r="O6"/>
  <c r="N3" s="1"/>
  <c r="T37" i="14"/>
  <c r="S5"/>
  <c r="L41" i="5"/>
  <c r="M41" s="1"/>
  <c r="M39"/>
  <c r="K14" s="1"/>
  <c r="H41"/>
  <c r="I41" s="1"/>
  <c r="K41" s="1"/>
  <c r="H38"/>
  <c r="P19" i="26"/>
  <c r="P11" i="19"/>
  <c r="P11" i="15"/>
  <c r="P11" i="29"/>
  <c r="P6" i="25"/>
  <c r="P11" s="1"/>
  <c r="P7" i="21"/>
  <c r="P8" i="18"/>
  <c r="G41" i="28"/>
  <c r="P11" i="14"/>
  <c r="P11" i="12"/>
  <c r="P3" i="1"/>
  <c r="P25" i="28"/>
  <c r="P28" s="1"/>
  <c r="P9" i="16"/>
  <c r="N3" i="28"/>
  <c r="P3" s="1"/>
  <c r="T21" i="21"/>
  <c r="G13" i="16"/>
  <c r="P7" i="13"/>
  <c r="P12" s="1"/>
  <c r="P16" i="28"/>
  <c r="P19" s="1"/>
  <c r="P11" i="24"/>
  <c r="M46" i="5"/>
  <c r="T36" i="2"/>
  <c r="B42" i="1"/>
  <c r="P12" i="9"/>
  <c r="P26" i="1"/>
  <c r="P31" s="1"/>
  <c r="P28"/>
  <c r="P34"/>
  <c r="P39" s="1"/>
  <c r="P35"/>
  <c r="J12" l="1"/>
  <c r="J13" s="1"/>
  <c r="J4"/>
  <c r="K4" s="1"/>
  <c r="H39" i="5"/>
  <c r="I39" s="1"/>
  <c r="K39" s="1"/>
  <c r="I38"/>
  <c r="K38" s="1"/>
  <c r="O24" i="14"/>
  <c r="P24" s="1"/>
  <c r="O22"/>
  <c r="P22" s="1"/>
  <c r="O25"/>
  <c r="P25" s="1"/>
  <c r="O23"/>
  <c r="P23" s="1"/>
  <c r="N11" i="1"/>
  <c r="R32"/>
  <c r="M58" i="2"/>
  <c r="R36"/>
  <c r="P12" i="16"/>
  <c r="P3" i="32"/>
  <c r="J4" i="2"/>
  <c r="K4" s="1"/>
  <c r="J7"/>
  <c r="J8" s="1"/>
  <c r="G7" i="1"/>
  <c r="I42"/>
  <c r="P11" i="18"/>
  <c r="S18" i="1"/>
  <c r="S20" i="2"/>
  <c r="P3" i="31"/>
  <c r="P11" i="21"/>
  <c r="N59" i="2" l="1"/>
  <c r="O59" s="1"/>
  <c r="N60"/>
  <c r="O60" s="1"/>
  <c r="N58"/>
  <c r="O58" s="1"/>
  <c r="O62" s="1"/>
  <c r="O12" i="1"/>
  <c r="P12" s="1"/>
  <c r="O11"/>
  <c r="P11" s="1"/>
  <c r="P15" s="1"/>
  <c r="O13"/>
  <c r="P13" s="1"/>
  <c r="P27" i="14"/>
  <c r="J13" i="5"/>
  <c r="O46" l="1"/>
  <c r="P46" s="1"/>
  <c r="J15"/>
  <c r="J16" s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<sst xmlns="http://schemas.openxmlformats.org/spreadsheetml/2006/main" count="710" uniqueCount="90">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</sst>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50423296"/>
        <c:axId val="50425216"/>
      </c:lineChart>
      <c:dateAx>
        <c:axId val="50423296"/>
        <c:scaling>
          <c:orientation val="minMax"/>
        </c:scaling>
        <c:axPos val="b"/>
        <c:numFmt formatCode="dd/mm/yy;@" sourceLinked="1"/>
        <c:majorTickMark val="none"/>
        <c:tickLblPos val="nextTo"/>
        <c:crossAx val="50425216"/>
        <c:crosses val="autoZero"/>
        <c:lblOffset val="100"/>
      </c:dateAx>
      <c:valAx>
        <c:axId val="5042521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0423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1895.310661714776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1010.6169634932476</v>
      </c>
      <c r="K4" s="4">
        <f>(J4/D42-1)</f>
        <v>-0.30505438566043341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2727.2791173967798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5.9671999999999998E-3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5.9671999999999998E-3</v>
      </c>
      <c r="C12" s="40">
        <v>0</v>
      </c>
      <c r="D12" s="26">
        <f t="shared" si="0"/>
        <v>0</v>
      </c>
      <c r="E12" s="38">
        <f>(B12*J3)</f>
        <v>11.309697780584411</v>
      </c>
      <c r="I12" t="s">
        <v>13</v>
      </c>
      <c r="J12">
        <f>(J11-B42)</f>
        <v>6.6780310000000065E-2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126.56943353561799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0.53321969000000002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2" spans="2:16">
      <c r="B42">
        <f>(SUM(B5:B41))</f>
        <v>0.53321968999999991</v>
      </c>
      <c r="D42" s="23">
        <f>(SUM(D5:D41))</f>
        <v>1454.2389255217843</v>
      </c>
      <c r="H42" t="s">
        <v>9</v>
      </c>
      <c r="I42" s="39">
        <f>D42/B42</f>
        <v>2727.2791173967798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1.4468036637539501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17.639010579681379</v>
      </c>
      <c r="K4" s="4">
        <f>(J4/D14-1)</f>
        <v>-0.52211296052654599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0.56034030000000001</v>
      </c>
      <c r="S5" s="40">
        <v>0</v>
      </c>
      <c r="T5" s="26">
        <f>(D6)</f>
        <v>0</v>
      </c>
      <c r="U5" s="38">
        <f>(R5*J3)</f>
        <v>0.81070239898898755</v>
      </c>
    </row>
    <row r="6" spans="2:21">
      <c r="B6" s="36">
        <v>0.56034030000000001</v>
      </c>
      <c r="C6" s="40">
        <v>0</v>
      </c>
      <c r="D6" s="26">
        <f>(B6*C6)</f>
        <v>0</v>
      </c>
      <c r="E6" s="38">
        <f>(B6*J3)</f>
        <v>0.81070239898898755</v>
      </c>
      <c r="M6" t="s">
        <v>11</v>
      </c>
      <c r="N6" s="29">
        <f>(SUM(R5:R7)/5)</f>
        <v>2.438341984</v>
      </c>
      <c r="O6" s="38">
        <f>($C$5*Params!K8)</f>
        <v>4.170187259859512</v>
      </c>
      <c r="P6" s="38">
        <f>(O6*N6)</f>
        <v>10.168342676857366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2.438341984</v>
      </c>
      <c r="O7" s="38">
        <f>($C$5*Params!K9)</f>
        <v>5.1325381659809377</v>
      </c>
      <c r="P7" s="38">
        <f>(O7*N7)</f>
        <v>12.51488329459368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0.28498634102631032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2.438341984</v>
      </c>
      <c r="O8" s="38">
        <f>($C$5*Params!K10)</f>
        <v>7.0572399782237891</v>
      </c>
      <c r="P8" s="38">
        <f>(O8*N8)</f>
        <v>17.20796453006631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2.438341984</v>
      </c>
      <c r="O9" s="38">
        <f>($C$5*Params!K11)</f>
        <v>12.831345414952343</v>
      </c>
      <c r="P9" s="38">
        <f>(O9*N9)</f>
        <v>31.287208236484201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71.178398738001562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3.0275013638119765</v>
      </c>
    </row>
    <row r="14" spans="2:21">
      <c r="B14" s="29">
        <f>(SUM(B5:B13))</f>
        <v>12.191709920000001</v>
      </c>
      <c r="D14" s="38">
        <f>(SUM(D5:D13))</f>
        <v>36.910418410000005</v>
      </c>
      <c r="R14" s="29">
        <f>(SUM(R5:R13))</f>
        <v>12.191709919999999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8.3445466326707969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10.181629448675816</v>
      </c>
      <c r="K4" s="4">
        <f>(J4/D14-1)</f>
        <v>-6.8469400853081841E-2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0.73378663680880352</v>
      </c>
      <c r="M6" t="s">
        <v>11</v>
      </c>
      <c r="N6" s="1">
        <f>(SUM($B$5:$B$7)/5)</f>
        <v>0.24403074000000005</v>
      </c>
      <c r="O6" s="38">
        <f>($C$5*Params!K8)</f>
        <v>12.800900900900901</v>
      </c>
      <c r="P6" s="38">
        <f>(O6*N6)</f>
        <v>3.123813319513514</v>
      </c>
    </row>
    <row r="7" spans="2:16">
      <c r="B7" s="36">
        <v>2.2217629999999999E-2</v>
      </c>
      <c r="C7" s="40">
        <v>0</v>
      </c>
      <c r="D7" s="26">
        <f>(C7*B7)</f>
        <v>0</v>
      </c>
      <c r="E7" s="38">
        <f>(B7*J4)</f>
        <v>0.22621167588778324</v>
      </c>
      <c r="N7" s="1">
        <f>(SUM($B$5:$B$7)/5)</f>
        <v>0.24403074000000005</v>
      </c>
      <c r="O7" s="38">
        <f>($C$5*Params!K9)</f>
        <v>15.754954954954954</v>
      </c>
      <c r="P7" s="38">
        <f>(O7*N7)</f>
        <v>3.8446933163243249</v>
      </c>
    </row>
    <row r="8" spans="2:16">
      <c r="N8" s="1">
        <f>(SUM($B$5:$B$7)/5)</f>
        <v>0.24403074000000005</v>
      </c>
      <c r="O8" s="38">
        <f>($C$5*Params!K10)</f>
        <v>21.663063063063063</v>
      </c>
      <c r="P8" s="38">
        <f>(O8*N8)</f>
        <v>5.286453309945947</v>
      </c>
    </row>
    <row r="9" spans="2:16">
      <c r="N9" s="1">
        <f>(SUM($B$5:$B$7)/5)</f>
        <v>0.24403074000000005</v>
      </c>
      <c r="O9" s="38">
        <f>($C$5*Params!K11)</f>
        <v>39.387387387387385</v>
      </c>
      <c r="P9" s="38">
        <f>(O9*N9)</f>
        <v>9.6117332908108128</v>
      </c>
    </row>
    <row r="12" spans="2:16">
      <c r="P12" s="38">
        <f>(SUM(P6:P9))</f>
        <v>21.8666932365946</v>
      </c>
    </row>
    <row r="13" spans="2:16">
      <c r="F13" t="s">
        <v>9</v>
      </c>
      <c r="G13" s="38">
        <f>(D14/B14)</f>
        <v>8.9578878464245921</v>
      </c>
    </row>
    <row r="14" spans="2:16">
      <c r="B14" s="19">
        <f>(SUM(B5:B13))</f>
        <v>1.2201537000000002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12.32184937431043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39.25210804327137</v>
      </c>
      <c r="K4" s="4">
        <f>(J4/D13-1)</f>
        <v>-0.16013740589071557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0.17701975432163716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0.17701975432163716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0.60161464499005346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68.411619552135718</v>
      </c>
    </row>
    <row r="12" spans="2:22">
      <c r="F12" t="s">
        <v>9</v>
      </c>
      <c r="G12" s="38">
        <f>(D13/B13)</f>
        <v>14.671268205935945</v>
      </c>
    </row>
    <row r="13" spans="2:22">
      <c r="B13" s="24">
        <f>(SUM(B5:B12))</f>
        <v>3.1855695400000004</v>
      </c>
      <c r="D13" s="38">
        <f>(SUM(D5:D12))</f>
        <v>46.736345110000002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3.1855695400000004</v>
      </c>
      <c r="T13" s="38">
        <f>(SUM(T5:T12))</f>
        <v>46.736345110000002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1.741552421580695E-3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1.6636810623106988</v>
      </c>
      <c r="K4" s="4">
        <f>(J4/D13-1)</f>
        <v>-0.41257539302649149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244.55059408741801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167.4601546519055</v>
      </c>
      <c r="K4" s="4">
        <f>(J4/D17-1)</f>
        <v>-0.12850059863904995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5.746938961054323E-2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2.21769E-3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2.3227415426422964E-2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1.8877099999999999E-3</v>
      </c>
      <c r="C10" s="40">
        <v>0</v>
      </c>
      <c r="D10" s="26">
        <v>0</v>
      </c>
      <c r="E10" s="38">
        <f>(B10*J3)</f>
        <v>0.46164060196475981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0.68476691000000001</v>
      </c>
      <c r="D17" s="38">
        <f>(SUM(D5:D16))</f>
        <v>192.15177244</v>
      </c>
      <c r="F17" t="s">
        <v>9</v>
      </c>
      <c r="G17" s="38">
        <f>(SUM(D5:D16)/SUM(B5:B16))</f>
        <v>280.60902130916344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9.0708599999999998E-4</v>
      </c>
      <c r="O22" s="38">
        <f>($S$5*Params!K8)</f>
        <v>323.96134165178148</v>
      </c>
      <c r="P22" s="38">
        <f>(O22*N22)</f>
        <v>0.29386079755354783</v>
      </c>
    </row>
    <row r="23" spans="2:16">
      <c r="N23" s="24">
        <f>(($R$5+$R$7)/5)</f>
        <v>9.0708599999999998E-4</v>
      </c>
      <c r="O23" s="38">
        <f>($S$5*Params!K9)</f>
        <v>398.72165126373102</v>
      </c>
      <c r="P23" s="38">
        <f>(O23*N23)</f>
        <v>0.36167482775821269</v>
      </c>
    </row>
    <row r="24" spans="2:16">
      <c r="N24" s="24">
        <f>(($R$5+$R$7)/5)</f>
        <v>9.0708599999999998E-4</v>
      </c>
      <c r="O24" s="38">
        <f>($S$5*Params!K10)</f>
        <v>548.24227048763021</v>
      </c>
      <c r="P24" s="38">
        <f>(O24*N24)</f>
        <v>0.49730288816754253</v>
      </c>
    </row>
    <row r="25" spans="2:16">
      <c r="N25" s="24">
        <f>(($R$5+$R$7)/5)</f>
        <v>9.0708599999999998E-4</v>
      </c>
      <c r="O25" s="38">
        <f>($S$5*Params!K11)</f>
        <v>996.80412815932755</v>
      </c>
      <c r="P25" s="38">
        <f>(O25*N25)</f>
        <v>0.90418706939553173</v>
      </c>
    </row>
    <row r="26" spans="2:16">
      <c r="P26" s="38"/>
    </row>
    <row r="27" spans="2:16">
      <c r="P27" s="38">
        <f>(SUM(P22:P25))</f>
        <v>2.0570255828748349</v>
      </c>
    </row>
    <row r="37" spans="18:20">
      <c r="R37" s="51">
        <f>(SUM(R5:R27))</f>
        <v>0.68476691000000001</v>
      </c>
      <c r="T37" s="38">
        <f>(SUM(T5:T27))</f>
        <v>192.15177244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7.1206330021322553E-2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4.3705295548632499</v>
      </c>
      <c r="K4" s="4">
        <f>(J4/D13-1)</f>
        <v>-0.12589408902735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1.846144017262543E-2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4.7813191128463686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32.782907131421204</v>
      </c>
      <c r="K4" s="4">
        <f>(J4/D14-1)</f>
        <v>-0.12331908674041869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0.29428603164806583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0.29428603164806583</v>
      </c>
      <c r="M6" t="s">
        <v>11</v>
      </c>
      <c r="N6" s="24">
        <f>($B$14/5)</f>
        <v>1.3712913260000001</v>
      </c>
      <c r="O6" s="38">
        <f>($S$6*Params!K8)</f>
        <v>7.1908593398211149</v>
      </c>
      <c r="P6" s="38">
        <f>(O6*N6)</f>
        <v>9.8607630391827819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1.3712913260000001</v>
      </c>
      <c r="O7" s="38">
        <f>($S$6*Params!K9)</f>
        <v>8.850288418241373</v>
      </c>
      <c r="P7" s="38">
        <f>(O7*N7)</f>
        <v>12.136323740532657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1.3712913260000001</v>
      </c>
      <c r="O8" s="38">
        <f>($C$5*Params!K10)</f>
        <v>12.169146575081887</v>
      </c>
      <c r="P8" s="38">
        <f>(O8*N8)</f>
        <v>16.687445143232402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1.3712913260000001</v>
      </c>
      <c r="O9" s="38">
        <f>($C$5*Params!K11)</f>
        <v>22.125721045603431</v>
      </c>
      <c r="P9" s="38">
        <f>(O9*N9)</f>
        <v>30.340809351331639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69.025341274279484</v>
      </c>
    </row>
    <row r="13" spans="2:21">
      <c r="F13" t="s">
        <v>9</v>
      </c>
      <c r="G13" s="38">
        <f>(D14/B14)</f>
        <v>5.4538875439513994</v>
      </c>
      <c r="N13" s="24"/>
      <c r="P13" s="38"/>
      <c r="R13" s="24">
        <f>(SUM(R5:R12))</f>
        <v>6.8564566300000003</v>
      </c>
      <c r="T13" s="38">
        <f>(SUM(T5:T12))</f>
        <v>37.394343410000005</v>
      </c>
    </row>
    <row r="14" spans="2:21">
      <c r="B14">
        <f>(SUM(B5:B13))</f>
        <v>6.8564566300000012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47.984229699353577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5.9384097465446413</v>
      </c>
      <c r="K4" s="4">
        <f>(J4/D13-1)</f>
        <v>0.14200187433550782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2.9098599999999998E-3</v>
      </c>
      <c r="C6" s="40">
        <v>0</v>
      </c>
      <c r="D6" s="26">
        <f>(B6*C6)</f>
        <v>0</v>
      </c>
      <c r="E6" s="38">
        <f>(B6*J3)</f>
        <v>0.13962739063296098</v>
      </c>
      <c r="M6" t="s">
        <v>11</v>
      </c>
      <c r="N6" s="24">
        <f>($B$13/5)</f>
        <v>2.4751506E-2</v>
      </c>
      <c r="O6" s="38">
        <f>($C$5*Params!K8)</f>
        <v>55.939</v>
      </c>
      <c r="P6" s="38">
        <f>(O6*N6)</f>
        <v>1.3845744941339999</v>
      </c>
    </row>
    <row r="7" spans="2:16">
      <c r="N7" s="24">
        <f>($B$13/5)</f>
        <v>2.4751506E-2</v>
      </c>
      <c r="O7" s="38">
        <f>($C$5*Params!K9)</f>
        <v>68.847999999999999</v>
      </c>
      <c r="P7" s="38">
        <f>(O7*N7)</f>
        <v>1.7040916850879999</v>
      </c>
    </row>
    <row r="8" spans="2:16">
      <c r="N8" s="24">
        <f>($B$13/5)</f>
        <v>2.4751506E-2</v>
      </c>
      <c r="O8" s="38">
        <f>($C$5*Params!K10)</f>
        <v>94.666000000000011</v>
      </c>
      <c r="P8" s="38">
        <f>(O8*N8)</f>
        <v>2.3431260669960001</v>
      </c>
    </row>
    <row r="9" spans="2:16">
      <c r="N9" s="24">
        <f>($B$13/5)</f>
        <v>2.4751506E-2</v>
      </c>
      <c r="O9" s="38">
        <f>($C$5*Params!K11)</f>
        <v>172.12</v>
      </c>
      <c r="P9" s="38">
        <f>(O9*N9)</f>
        <v>4.2602292127199997</v>
      </c>
    </row>
    <row r="11" spans="2:16">
      <c r="P11" s="38">
        <f>(SUM(P6:P9))</f>
        <v>9.6920214589380009</v>
      </c>
    </row>
    <row r="12" spans="2:16">
      <c r="F12" t="s">
        <v>9</v>
      </c>
      <c r="G12" s="38">
        <f>(D13/B13)</f>
        <v>42.017645310147998</v>
      </c>
    </row>
    <row r="13" spans="2:16">
      <c r="B13">
        <f>(SUM(B5:B12))</f>
        <v>0.12375753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4.0581881545408907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8.977396043130371</v>
      </c>
      <c r="K4" s="4">
        <f>(J4/D10-1)</f>
        <v>-0.11986313302643414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8.0614284414692976E-3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2.013056926577292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10.613483475761932</v>
      </c>
      <c r="K4" s="4">
        <f>(J4/D10-1)</f>
        <v>-6.6536193864385917E-2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3.3759568575779157E-2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35221.080335026061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1045.3387706413559</v>
      </c>
      <c r="K4" s="4">
        <f>(J4/D37-1)</f>
        <v>0.47649144973924717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3.4498999999999999E-4</v>
      </c>
      <c r="C6" s="40">
        <v>0</v>
      </c>
      <c r="D6" s="26">
        <f>(B6*C6)</f>
        <v>0</v>
      </c>
      <c r="E6" s="38">
        <f>(B6*J3)</f>
        <v>12.15092050478064</v>
      </c>
      <c r="I6" t="s">
        <v>11</v>
      </c>
      <c r="J6">
        <v>0.03</v>
      </c>
      <c r="R6" s="24">
        <f t="shared" si="0"/>
        <v>3.4498999999999999E-4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3.2064999999999177E-4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11.293639409425817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23854.577919327749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2.8950079999999996E-2</v>
      </c>
      <c r="T36" s="38">
        <f>(SUM(T5:T25))</f>
        <v>523.90980017000004</v>
      </c>
    </row>
    <row r="37" spans="2:20">
      <c r="B37">
        <f>(SUM(B5:B36))</f>
        <v>2.9679350000000007E-2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12.14299294409634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9.5988818277276966</v>
      </c>
      <c r="K4" s="4">
        <f>(J4/D10-1)</f>
        <v>1.832593709899526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2.5764759568924735E-2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71.59910572773957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11.73378531311487</v>
      </c>
      <c r="K4" s="4">
        <f>(J4/D15-1)</f>
        <v>0.18059452694181943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6.6167597567233255E-2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1.2799201957898971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0.45371253276149781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1.1696285009487044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2.4081863437893813E-2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6.4732376634024535E-5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22.001546929119122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0.30618389178673966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4.0193734548200117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0.68977153969217264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37.507050103017733</v>
      </c>
      <c r="K4" s="4">
        <f>(J4/D18-1)</f>
        <v>-0.20814962267725945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0.21067561080225486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0.21067561080225486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0.87108822505623074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54.376047640000003</v>
      </c>
      <c r="S17" s="38"/>
      <c r="T17" s="38">
        <f>(SUM(T5:T12))</f>
        <v>47.366334824300644</v>
      </c>
    </row>
    <row r="18" spans="2:20">
      <c r="B18" s="19">
        <f>(SUM(B5:B17))</f>
        <v>54.376047640000003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0.5933684619922045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32.542727960226607</v>
      </c>
      <c r="K4" s="4">
        <f>(J4/D10-1)</f>
        <v>-0.17800636624838084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1.4128136902036721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0.12777687839283278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1.6429488665325449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38.558936004341746</v>
      </c>
      <c r="K4" s="4">
        <f>(J4/D19-1)</f>
        <v>-3.1159974264915236E-2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0.15767122329140787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0.3579584139043116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0.36540441125824863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1.6957896276900779</v>
      </c>
      <c r="O18" s="38"/>
      <c r="P18" s="38"/>
      <c r="S18" s="38"/>
      <c r="T18" s="38"/>
    </row>
    <row r="19" spans="2:20">
      <c r="B19" s="1">
        <f>(SUM(B5:B18))</f>
        <v>23.469346362385977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23.469346362385981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D7" sqref="D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8.1340939324816189E-6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3.577222485289818</v>
      </c>
      <c r="K4" s="4">
        <f>(J4/D13-1)</f>
        <v>-0.28882256753681557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2.0305138683653864E-3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41.044945920657263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27.946732720641322</v>
      </c>
      <c r="P3" s="38">
        <f>(O3*N3)</f>
        <v>20.183751409352066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221.2624101706609</v>
      </c>
      <c r="K4" s="4">
        <f>(J4/D41-1)</f>
        <v>0.89568617694053265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8.6194386433380246E-2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0.25287844540146837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5.8006170000000003E-2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2.1662619468112917E-2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($S$13*Params!K10)</f>
        <v>43.538746087793719</v>
      </c>
      <c r="P16" s="38">
        <f>(O16*N16)</f>
        <v>53.667305481579525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5.8006170000000003E-2</v>
      </c>
      <c r="C18" s="40">
        <v>0</v>
      </c>
      <c r="D18" s="26">
        <v>0</v>
      </c>
      <c r="E18" s="39">
        <f>B18*J3</f>
        <v>2.3808601107144516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217.99465878930783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0.33192931408422194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2.0325382009806647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2.305155170402335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($S$15*Params!K10)</f>
        <v>45.207949989272727</v>
      </c>
      <c r="P25" s="38">
        <f>(O25*N25)</f>
        <v>17.279956243369291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70.053351081710446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5.3907346010000001</v>
      </c>
      <c r="C41" s="38"/>
      <c r="D41" s="38">
        <f>(SUM(D5:D40))</f>
        <v>116.71890255999998</v>
      </c>
      <c r="E41" s="38"/>
      <c r="F41" t="s">
        <v>9</v>
      </c>
      <c r="G41" s="38">
        <f>(D41/B41)</f>
        <v>21.651761995173757</v>
      </c>
      <c r="R41" s="24">
        <f>(SUM(R5:R36))</f>
        <v>5.3907346009999983</v>
      </c>
      <c r="S41" s="38"/>
      <c r="T41" s="38">
        <f>(SUM(T5:T36))</f>
        <v>116.716543</v>
      </c>
      <c r="V41" t="s">
        <v>9</v>
      </c>
      <c r="W41" s="38">
        <f>(T41/R41)</f>
        <v>21.651324288594864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9.8083583269556573E-2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0.91383631405764076</v>
      </c>
      <c r="K4" s="4">
        <f>(J4/D13-1)</f>
        <v>0.82767262811528153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0.21565566999999999</v>
      </c>
      <c r="C6" s="40">
        <v>0</v>
      </c>
      <c r="D6" s="26">
        <f>(B6*C6)</f>
        <v>0</v>
      </c>
      <c r="E6" s="38">
        <f>(B6*J3)</f>
        <v>2.1152280865997013E-2</v>
      </c>
      <c r="G6" s="38"/>
      <c r="M6" t="s">
        <v>11</v>
      </c>
      <c r="N6" s="19">
        <f>($B$13/5)</f>
        <v>1.8633828080000001</v>
      </c>
      <c r="O6" s="35">
        <f>($C$5*Params!K8)</f>
        <v>7.1418695478700056E-2</v>
      </c>
      <c r="P6" s="38">
        <f>(O6*N6)</f>
        <v>0.13308036932479703</v>
      </c>
      <c r="Q6" s="38">
        <f>N6*$J$3</f>
        <v>0.18276726281152816</v>
      </c>
    </row>
    <row r="7" spans="2:17">
      <c r="C7" s="38"/>
      <c r="D7" s="38"/>
      <c r="E7" s="38"/>
      <c r="G7" s="38"/>
      <c r="N7" s="19">
        <f>($B$13/5)</f>
        <v>1.8633828080000001</v>
      </c>
      <c r="O7" s="35">
        <f>($C$5*Params!K9)</f>
        <v>8.7899932896861599E-2</v>
      </c>
      <c r="P7" s="38">
        <f>(O7*N7)</f>
        <v>0.16379122378436556</v>
      </c>
      <c r="Q7" s="38">
        <f>Q6*2</f>
        <v>0.36553452562305633</v>
      </c>
    </row>
    <row r="8" spans="2:17">
      <c r="C8" s="38"/>
      <c r="D8" s="38"/>
      <c r="E8" s="38"/>
      <c r="G8" s="38"/>
      <c r="N8" s="19">
        <f>($B$13/5)</f>
        <v>1.8633828080000001</v>
      </c>
      <c r="O8" s="35">
        <f>($C$5*Params!K10)</f>
        <v>0.12086240773318471</v>
      </c>
      <c r="P8" s="38">
        <f>(O8*N8)</f>
        <v>0.22521293270350265</v>
      </c>
      <c r="Q8" s="38">
        <f>Q6*3</f>
        <v>0.54830178843458444</v>
      </c>
    </row>
    <row r="9" spans="2:17">
      <c r="C9" s="38"/>
      <c r="D9" s="38"/>
      <c r="E9" s="38"/>
      <c r="G9" s="38"/>
      <c r="N9" s="19">
        <f>($B$13/5)</f>
        <v>1.8633828080000001</v>
      </c>
      <c r="O9" s="35">
        <f>($C$5*Params!K11)</f>
        <v>0.219749832242154</v>
      </c>
      <c r="P9" s="38">
        <f>(O9*N9)</f>
        <v>0.40947805946091387</v>
      </c>
      <c r="Q9" s="38">
        <f>Q6*4</f>
        <v>0.73106905124611266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0.93156258527357905</v>
      </c>
    </row>
    <row r="12" spans="2:17">
      <c r="C12" s="38"/>
      <c r="D12" s="38"/>
      <c r="E12" s="38"/>
      <c r="F12" t="s">
        <v>9</v>
      </c>
      <c r="G12" s="38">
        <f>(D13/B13)</f>
        <v>5.366583805038519E-2</v>
      </c>
    </row>
    <row r="13" spans="2:17">
      <c r="B13">
        <f>(SUM(B5:B12))</f>
        <v>9.3169140400000003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4.7903108137554078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9.2837411567661619</v>
      </c>
      <c r="K4" s="4">
        <f>(J4/D10-1)</f>
        <v>-0.1208578450032044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1.1596096999290265E-2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0.65296929316370023</v>
      </c>
      <c r="M3" t="s">
        <v>4</v>
      </c>
      <c r="N3" s="19">
        <f>(INDEX(N5:N14,MATCH(MAX(O6:O7),O5:O14,0))/0.9)</f>
        <v>11.447139122222223</v>
      </c>
      <c r="O3" s="37">
        <f>(MAX(O6:O7)*0.85)</f>
        <v>0.48540838895304461</v>
      </c>
      <c r="P3" s="38">
        <f>(O3*N3)</f>
        <v>5.5565373594392584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20.181501921736757</v>
      </c>
      <c r="K4" s="4">
        <f>(J4/D14-1)</f>
        <v>7.6312776128415365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54.314550029999999</v>
      </c>
      <c r="S5" s="38">
        <f>(T5/R5)</f>
        <v>0.35165531131990124</v>
      </c>
      <c r="T5" s="38">
        <f>(SUM(D5:D7))</f>
        <v>19.100000000000001</v>
      </c>
    </row>
    <row r="6" spans="2:20">
      <c r="B6" s="20">
        <v>0.73953855999999996</v>
      </c>
      <c r="C6" s="40">
        <v>0</v>
      </c>
      <c r="D6" s="40">
        <f>(B6*C6)</f>
        <v>0</v>
      </c>
      <c r="E6" s="38">
        <f>(B6*J3)</f>
        <v>0.48289597079050067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10.302425210000001</v>
      </c>
      <c r="O7" s="38">
        <f>($C$5*Params!K9)</f>
        <v>0.57106869288593487</v>
      </c>
      <c r="P7" s="38">
        <f>(O7*N7)</f>
        <v>5.8833924982298038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10.302425210000001</v>
      </c>
      <c r="O8" s="38">
        <f>($C$5*Params!K10)</f>
        <v>0.78521945271816052</v>
      </c>
      <c r="P8" s="38">
        <f>(O8*N8)</f>
        <v>8.0896646850659799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10.302425210000001</v>
      </c>
      <c r="O9" s="38">
        <f>($C$5*Params!K11)</f>
        <v>1.4276717322148371</v>
      </c>
      <c r="P9" s="38">
        <f>(O9*N9)</f>
        <v>14.708481245574509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33.734235788870294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7.5651522573230448E-2</v>
      </c>
    </row>
    <row r="14" spans="2:20">
      <c r="B14" s="19">
        <f>(SUM(B5:B13))</f>
        <v>30.907275630000001</v>
      </c>
      <c r="D14" s="38">
        <f>(SUM(D5:D13))</f>
        <v>2.3381824600000005</v>
      </c>
    </row>
    <row r="18" spans="14:20">
      <c r="R18">
        <f>(SUM(R5:R17))</f>
        <v>30.907275630000001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0.12772949297064201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5.4660002461769643</v>
      </c>
      <c r="K4" s="4">
        <f>(J4/D13-1)</f>
        <v>2.5297104915421684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0.72099249017072298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2.1084120378635585</v>
      </c>
      <c r="K4" s="4">
        <f>(J4/D10-1)</f>
        <v>-0.29719598737881381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3.800565318852831E-3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2.2780588521203868</v>
      </c>
      <c r="K4" s="4">
        <f>(J4/D10-1)</f>
        <v>-0.24064704929320435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0.25411002735611349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1.5459545844291234</v>
      </c>
      <c r="K4" s="4">
        <f>(J4/D9-1)</f>
        <v>-0.94644659073037374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689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2.6465013921698659E-3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8.2150742139024864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-260.73892578609747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-178.47892578609748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689</v>
      </c>
      <c r="E34">
        <f t="shared" ref="E34:E40" si="1">C34*D34</f>
        <v>4309.0059999999994</v>
      </c>
      <c r="F34" s="29">
        <f t="shared" ref="F34:F40" si="2">E34*$N$5</f>
        <v>3589.4019979999994</v>
      </c>
      <c r="G34" s="38">
        <v>3.5</v>
      </c>
      <c r="H34" s="30">
        <f>G50</f>
        <v>1.5615590400000001</v>
      </c>
      <c r="I34" s="39">
        <f t="shared" ref="I34:I41" si="3">((F34-H34*D34)*$J$3-G34)</f>
        <v>3.1519490133499586</v>
      </c>
      <c r="J34">
        <v>1</v>
      </c>
      <c r="K34" s="44">
        <f t="shared" ref="K34:K40" si="4">I34*J34</f>
        <v>3.1519490133499586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689</v>
      </c>
      <c r="E35">
        <f t="shared" si="1"/>
        <v>665.57399999999996</v>
      </c>
      <c r="F35" s="29">
        <f t="shared" si="2"/>
        <v>554.42314199999998</v>
      </c>
      <c r="G35" s="38">
        <v>3.5</v>
      </c>
      <c r="H35" s="30">
        <f>G51</f>
        <v>0.21337130135885166</v>
      </c>
      <c r="I35" s="39">
        <f t="shared" si="3"/>
        <v>-2.4217880332054684</v>
      </c>
      <c r="J35">
        <v>1</v>
      </c>
      <c r="K35" s="44">
        <f t="shared" si="4"/>
        <v>-2.4217880332054684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689</v>
      </c>
      <c r="E36">
        <f t="shared" si="1"/>
        <v>586.33899999999994</v>
      </c>
      <c r="F36" s="29">
        <f t="shared" si="2"/>
        <v>488.42038699999995</v>
      </c>
      <c r="G36" s="38">
        <v>3.5</v>
      </c>
      <c r="H36" s="30">
        <f>G52</f>
        <v>0.18479602162162162</v>
      </c>
      <c r="I36" s="39">
        <f t="shared" si="3"/>
        <v>-2.5443591235693277</v>
      </c>
      <c r="J36">
        <v>1</v>
      </c>
      <c r="K36" s="44">
        <f t="shared" si="4"/>
        <v>-2.5443591235693277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655</v>
      </c>
      <c r="E37">
        <f t="shared" si="1"/>
        <v>557.40499999999997</v>
      </c>
      <c r="F37" s="29">
        <f t="shared" si="2"/>
        <v>464.31836499999997</v>
      </c>
      <c r="G37" s="38">
        <v>0</v>
      </c>
      <c r="H37" s="30">
        <f>G52</f>
        <v>0.18479602162162162</v>
      </c>
      <c r="I37" s="39">
        <f t="shared" si="3"/>
        <v>0.90848298122219218</v>
      </c>
      <c r="J37">
        <v>3</v>
      </c>
      <c r="K37" s="44">
        <f t="shared" si="4"/>
        <v>2.7254489436665765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597</v>
      </c>
      <c r="E38">
        <f t="shared" si="1"/>
        <v>508.04699999999997</v>
      </c>
      <c r="F38" s="29">
        <f t="shared" si="2"/>
        <v>423.20315099999993</v>
      </c>
      <c r="G38" s="38">
        <v>0</v>
      </c>
      <c r="H38" s="30">
        <f>H37</f>
        <v>0.18479602162162162</v>
      </c>
      <c r="I38" s="39">
        <f t="shared" si="3"/>
        <v>0.82803715998419647</v>
      </c>
      <c r="J38">
        <v>1</v>
      </c>
      <c r="K38" s="44">
        <f t="shared" si="4"/>
        <v>0.82803715998419647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549</v>
      </c>
      <c r="E39">
        <f t="shared" si="1"/>
        <v>467.19900000000001</v>
      </c>
      <c r="F39" s="29">
        <f t="shared" si="2"/>
        <v>389.17676699999998</v>
      </c>
      <c r="G39" s="38">
        <v>0</v>
      </c>
      <c r="H39" s="30">
        <f>H38</f>
        <v>0.18479602162162162</v>
      </c>
      <c r="I39" s="39">
        <f t="shared" si="3"/>
        <v>0.76146130792516586</v>
      </c>
      <c r="J39">
        <v>1</v>
      </c>
      <c r="K39" s="44">
        <f t="shared" si="4"/>
        <v>0.76146130792516586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0.10954258008072165</v>
      </c>
      <c r="J40" s="16">
        <v>1</v>
      </c>
      <c r="K40" s="46">
        <f t="shared" si="4"/>
        <v>0.10954258008072165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415</v>
      </c>
      <c r="E41">
        <f>(C41*D41)</f>
        <v>353.16499999999996</v>
      </c>
      <c r="F41" s="29">
        <f>(E41*$N$5)</f>
        <v>294.18644499999994</v>
      </c>
      <c r="G41" s="38">
        <v>0</v>
      </c>
      <c r="H41" s="29">
        <f>(H37)</f>
        <v>0.18479602162162162</v>
      </c>
      <c r="I41" s="39">
        <f t="shared" si="3"/>
        <v>0.57560372092703771</v>
      </c>
      <c r="J41">
        <v>1</v>
      </c>
      <c r="K41" s="44">
        <f>(I41*J41)</f>
        <v>0.57560372092703771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3.4087222139024878</v>
      </c>
      <c r="P46">
        <f>(O46/J3)</f>
        <v>1288.0107390034952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tabSelected="1"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0.34356497969655192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38.749693780842655</v>
      </c>
      <c r="K4" s="4">
        <f>(J4/D13-1)</f>
        <v>3.0850121363040994E-2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0.22137403327759506</v>
      </c>
      <c r="M6" t="s">
        <v>11</v>
      </c>
      <c r="N6" s="1">
        <f>($B$13/5)</f>
        <v>22.557417706000003</v>
      </c>
      <c r="O6" s="38">
        <f>($S$7*Params!K8)</f>
        <v>0.44044312482164377</v>
      </c>
      <c r="P6" s="38">
        <f>(O6*N6)</f>
        <v>9.9352595423377164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0.22137403327759506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22.557417706000003</v>
      </c>
      <c r="O7" s="38">
        <f>($S$7*Params!K9)</f>
        <v>0.54208384593433079</v>
      </c>
      <c r="P7" s="38">
        <f>(O7*N7)</f>
        <v>12.228011744415651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22.557417706000003</v>
      </c>
      <c r="O8" s="38">
        <f>($C$7*Params!K10)</f>
        <v>0.74536528815970493</v>
      </c>
      <c r="P8" s="38">
        <f>(O8*N8)</f>
        <v>16.813516148571523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22.557417706000003</v>
      </c>
      <c r="O9" s="38">
        <f>($C$7*Params!K11)</f>
        <v>1.355209614835827</v>
      </c>
      <c r="P9" s="38">
        <f>(O9*N9)</f>
        <v>30.570029361039129</v>
      </c>
    </row>
    <row r="10" spans="2:21">
      <c r="N10" s="1"/>
      <c r="P10" s="38"/>
    </row>
    <row r="11" spans="2:21">
      <c r="P11" s="38">
        <f>(SUM(P6:P9))</f>
        <v>69.546816796364027</v>
      </c>
    </row>
    <row r="12" spans="2:21">
      <c r="F12" t="s">
        <v>9</v>
      </c>
      <c r="G12" s="35">
        <f>(D13/B13)</f>
        <v>0.33328315394896912</v>
      </c>
    </row>
    <row r="13" spans="2:21">
      <c r="B13" s="1">
        <f>(SUM(B5:B12))</f>
        <v>112.78708853000001</v>
      </c>
      <c r="D13" s="38">
        <f>(SUM(D5:D12))</f>
        <v>37.590036590000004</v>
      </c>
      <c r="R13" s="1">
        <f>(SUM(R5:R12))</f>
        <v>112.78708853000001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0.12094937661632831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7.6545309906859051</v>
      </c>
      <c r="K4" s="4">
        <f>(J4/D14-1)</f>
        <v>-0.22098138233076448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6.5827288456394573E-2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6.5827288456394573E-2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2023-11-05T23:06:26Z</dcterms:modified>
</cp:coreProperties>
</file>