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41" i="1"/>
  <c r="N2"/>
  <c r="H2"/>
  <c r="C50"/>
  <c r="K2"/>
  <c r="C49"/>
  <c r="T2"/>
  <c r="C27" i="2"/>
  <c r="Q2" i="1" l="1"/>
  <c r="C27"/>
  <c r="C14" l="1"/>
  <c r="C4"/>
  <c r="C37"/>
  <c r="C21"/>
  <c r="C45" l="1"/>
  <c r="C48" l="1"/>
  <c r="C47" l="1"/>
  <c r="C51"/>
  <c r="C17"/>
  <c r="C19"/>
  <c r="C46" l="1"/>
  <c r="C36" l="1"/>
  <c r="C34" l="1"/>
  <c r="C40" l="1"/>
  <c r="C53" l="1"/>
  <c r="C30" l="1"/>
  <c r="C32"/>
  <c r="C42" l="1"/>
  <c r="C43" l="1"/>
  <c r="C29" l="1"/>
  <c r="C52" l="1"/>
  <c r="C39" l="1"/>
  <c r="C33" l="1"/>
  <c r="C38"/>
  <c r="C35"/>
  <c r="C22" l="1"/>
  <c r="C20"/>
  <c r="C23" l="1"/>
  <c r="C25" l="1"/>
  <c r="C44" l="1"/>
  <c r="C16" l="1"/>
  <c r="C15" l="1"/>
  <c r="C13"/>
  <c r="C12" l="1"/>
  <c r="C28" l="1"/>
  <c r="C18" l="1"/>
  <c r="C24" l="1"/>
  <c r="C26" l="1"/>
  <c r="C7" l="1"/>
  <c r="C31"/>
  <c r="D53" l="1"/>
  <c r="D52"/>
  <c r="D25"/>
  <c r="D38"/>
  <c r="D15"/>
  <c r="D26"/>
  <c r="D30"/>
  <c r="D22"/>
  <c r="D44"/>
  <c r="D31"/>
  <c r="D47"/>
  <c r="D21"/>
  <c r="D40"/>
  <c r="D12"/>
  <c r="M8"/>
  <c r="D41"/>
  <c r="Q3"/>
  <c r="D18"/>
  <c r="D24"/>
  <c r="D28"/>
  <c r="D42"/>
  <c r="D50"/>
  <c r="D39"/>
  <c r="N9"/>
  <c r="D32"/>
  <c r="D14"/>
  <c r="D23"/>
  <c r="D13"/>
  <c r="D7"/>
  <c r="E7" s="1"/>
  <c r="D33"/>
  <c r="D46"/>
  <c r="D35"/>
  <c r="D49"/>
  <c r="D20"/>
  <c r="N8"/>
  <c r="D45"/>
  <c r="D19"/>
  <c r="D43"/>
  <c r="D34"/>
  <c r="D17"/>
  <c r="D51"/>
  <c r="M9"/>
  <c r="N10" s="1"/>
  <c r="D48"/>
  <c r="D16"/>
  <c r="D36"/>
  <c r="D29"/>
  <c r="D27"/>
  <c r="D37"/>
  <c r="M10" l="1"/>
  <c r="N11" s="1"/>
  <c r="M11" l="1"/>
  <c r="N12" s="1"/>
  <c r="M12" l="1"/>
  <c r="N13" s="1"/>
  <c r="M13" l="1"/>
  <c r="N14" l="1"/>
  <c r="M14"/>
  <c r="N15" s="1"/>
  <c r="M15" l="1"/>
  <c r="N16" s="1"/>
  <c r="M16" l="1"/>
  <c r="N17" s="1"/>
  <c r="M17" l="1"/>
  <c r="N18" s="1"/>
  <c r="M18" l="1"/>
  <c r="N19" s="1"/>
  <c r="M19" l="1"/>
  <c r="N20" s="1"/>
  <c r="M20" l="1"/>
  <c r="N21" s="1"/>
  <c r="M21" l="1"/>
  <c r="M22" l="1"/>
  <c r="N22"/>
  <c r="M23" l="1"/>
  <c r="N23"/>
  <c r="M24" l="1"/>
  <c r="N24"/>
  <c r="N25" l="1"/>
  <c r="M25"/>
  <c r="N26" s="1"/>
  <c r="M26" l="1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<sst xmlns="http://schemas.openxmlformats.org/spreadsheetml/2006/main" count="105" uniqueCount="65">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</sst>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1202.5361115303183</c:v>
                </c:pt>
                <c:pt idx="1">
                  <c:v>1185.3248485662857</c:v>
                </c:pt>
                <c:pt idx="2">
                  <c:v>352.13</c:v>
                </c:pt>
                <c:pt idx="3">
                  <c:v>258.01048075809706</c:v>
                </c:pt>
                <c:pt idx="4">
                  <c:v>1014.2305192832666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1202.5361115303183</v>
          </cell>
        </row>
      </sheetData>
      <sheetData sheetId="1">
        <row r="4">
          <cell r="J4">
            <v>1185.3248485662857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2.7745359778337795</v>
          </cell>
        </row>
      </sheetData>
      <sheetData sheetId="4">
        <row r="47">
          <cell r="M47">
            <v>117.75</v>
          </cell>
          <cell r="O47">
            <v>1.6275462504407585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4.6897274944142184</v>
          </cell>
        </row>
      </sheetData>
      <sheetData sheetId="8">
        <row r="4">
          <cell r="J4">
            <v>39.467127053021116</v>
          </cell>
        </row>
      </sheetData>
      <sheetData sheetId="9">
        <row r="4">
          <cell r="J4">
            <v>11.381989432381364</v>
          </cell>
        </row>
      </sheetData>
      <sheetData sheetId="10">
        <row r="4">
          <cell r="J4">
            <v>21.249167610109506</v>
          </cell>
        </row>
      </sheetData>
      <sheetData sheetId="11">
        <row r="4">
          <cell r="J4">
            <v>12.619044670430426</v>
          </cell>
        </row>
      </sheetData>
      <sheetData sheetId="12">
        <row r="4">
          <cell r="J4">
            <v>50.572092824942239</v>
          </cell>
        </row>
      </sheetData>
      <sheetData sheetId="13">
        <row r="4">
          <cell r="J4">
            <v>3.4444581166123469</v>
          </cell>
        </row>
      </sheetData>
      <sheetData sheetId="14">
        <row r="4">
          <cell r="J4">
            <v>165.94795569679047</v>
          </cell>
        </row>
      </sheetData>
      <sheetData sheetId="15">
        <row r="4">
          <cell r="J4">
            <v>5.4014347744838993</v>
          </cell>
        </row>
      </sheetData>
      <sheetData sheetId="16">
        <row r="4">
          <cell r="J4">
            <v>37.595269862435423</v>
          </cell>
        </row>
      </sheetData>
      <sheetData sheetId="17">
        <row r="4">
          <cell r="J4">
            <v>5.4754812711318053</v>
          </cell>
        </row>
      </sheetData>
      <sheetData sheetId="18">
        <row r="4">
          <cell r="J4">
            <v>13.714838001003029</v>
          </cell>
        </row>
      </sheetData>
      <sheetData sheetId="19">
        <row r="4">
          <cell r="J4">
            <v>11.253263258382761</v>
          </cell>
        </row>
      </sheetData>
      <sheetData sheetId="20">
        <row r="4">
          <cell r="J4">
            <v>7.7990919264182272</v>
          </cell>
        </row>
      </sheetData>
      <sheetData sheetId="21">
        <row r="4">
          <cell r="J4">
            <v>11.289033321317698</v>
          </cell>
        </row>
      </sheetData>
      <sheetData sheetId="22">
        <row r="4">
          <cell r="J4">
            <v>3.5326986579699997</v>
          </cell>
        </row>
      </sheetData>
      <sheetData sheetId="23">
        <row r="4">
          <cell r="J4">
            <v>18.350456608327899</v>
          </cell>
        </row>
      </sheetData>
      <sheetData sheetId="24">
        <row r="4">
          <cell r="J4">
            <v>43.577974623730128</v>
          </cell>
        </row>
      </sheetData>
      <sheetData sheetId="25">
        <row r="4">
          <cell r="J4">
            <v>1.8014215689210433</v>
          </cell>
        </row>
      </sheetData>
      <sheetData sheetId="26">
        <row r="4">
          <cell r="J4">
            <v>37.560112431284708</v>
          </cell>
        </row>
      </sheetData>
      <sheetData sheetId="27">
        <row r="4">
          <cell r="J4">
            <v>41.340834783642045</v>
          </cell>
        </row>
      </sheetData>
      <sheetData sheetId="28">
        <row r="4">
          <cell r="J4">
            <v>2.1574475989642625</v>
          </cell>
        </row>
      </sheetData>
      <sheetData sheetId="29">
        <row r="4">
          <cell r="J4">
            <v>4.2670545349320417</v>
          </cell>
        </row>
      </sheetData>
      <sheetData sheetId="30">
        <row r="4">
          <cell r="J4">
            <v>258.01048075809706</v>
          </cell>
        </row>
      </sheetData>
      <sheetData sheetId="31">
        <row r="4">
          <cell r="J4">
            <v>0.91886342493430007</v>
          </cell>
        </row>
      </sheetData>
      <sheetData sheetId="32">
        <row r="4">
          <cell r="J4">
            <v>11.61381064403373</v>
          </cell>
        </row>
      </sheetData>
      <sheetData sheetId="33">
        <row r="4">
          <cell r="J4">
            <v>18.213372701806243</v>
          </cell>
        </row>
      </sheetData>
      <sheetData sheetId="34">
        <row r="4">
          <cell r="J4">
            <v>3.9349744920079188</v>
          </cell>
        </row>
      </sheetData>
      <sheetData sheetId="35">
        <row r="4">
          <cell r="J4">
            <v>2.1858442792651318</v>
          </cell>
        </row>
      </sheetData>
      <sheetData sheetId="36">
        <row r="4">
          <cell r="J4">
            <v>2.6668017912981385</v>
          </cell>
        </row>
      </sheetData>
      <sheetData sheetId="37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3"/>
  <sheetViews>
    <sheetView tabSelected="1" workbookViewId="0">
      <selection activeCell="L28" sqref="L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35</f>
        <v>35</v>
      </c>
      <c r="J2" t="s">
        <v>6</v>
      </c>
      <c r="K2" s="9">
        <f>10.78+37.53</f>
        <v>48.31</v>
      </c>
      <c r="M2" t="s">
        <v>59</v>
      </c>
      <c r="N2" s="9">
        <f>352.13</f>
        <v>352.13</v>
      </c>
      <c r="P2" t="s">
        <v>8</v>
      </c>
      <c r="Q2" s="10">
        <f>N2+K2+H2</f>
        <v>435.44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0.1085281220842044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SUM(C12:C53)</f>
        <v>4012.2319601379668</v>
      </c>
      <c r="D7" s="20">
        <f>(C7*[1]Feuil1!$K$2-C4)/C4</f>
        <v>0.4229966859394485</v>
      </c>
      <c r="E7" s="31">
        <f>C7-C7/(1+D7)</f>
        <v>1192.6667427466623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1202.5361115303183</v>
      </c>
    </row>
    <row r="9" spans="2:20">
      <c r="M9" s="17" t="str">
        <f>IF(C13&gt;C7*[2]Params!F8,B13,"Others")</f>
        <v>BTC</v>
      </c>
      <c r="N9" s="18">
        <f>IF(C13&gt;C7*0.1,C13,C7)</f>
        <v>1185.3248485662857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IF(OR(M9="",M9="Others"),"",IF(C14&gt;$C$7*[2]Params!F8,C14,SUM(C14:C53)))</f>
        <v>352.13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IF(OR(M10="",M10="Others"),"",IF(C15&gt;$C$7*[2]Params!F$8,C15,SUM(C15:C53)))</f>
        <v>258.01048075809706</v>
      </c>
    </row>
    <row r="12" spans="2:20">
      <c r="B12" s="7" t="s">
        <v>19</v>
      </c>
      <c r="C12" s="1">
        <f>[2]ETH!J4</f>
        <v>1202.5361115303183</v>
      </c>
      <c r="D12" s="20">
        <f>C12/$C$7</f>
        <v>0.29971749477040882</v>
      </c>
      <c r="M12" s="17" t="str">
        <f>IF(OR(M11="",M11="Others"),"",IF(C16&gt;C7*[2]Params!F8,B16,"Others"))</f>
        <v>Others</v>
      </c>
      <c r="N12" s="21">
        <f>IF(OR(M11="",M11="Others"),"",IF(C16&gt;$C$7*[2]Params!F$8,C16,SUM(C16:C53)))</f>
        <v>1014.2305192832666</v>
      </c>
    </row>
    <row r="13" spans="2:20">
      <c r="B13" s="7" t="s">
        <v>4</v>
      </c>
      <c r="C13" s="1">
        <f>[2]BTC!J4</f>
        <v>1185.3248485662857</v>
      </c>
      <c r="D13" s="20">
        <f t="shared" ref="D13:D53" si="0">C13/$C$7</f>
        <v>0.29542779688279203</v>
      </c>
      <c r="M13" s="17" t="str">
        <f>IF(OR(M12="",M12="Others"),"",IF(C17&gt;C7*[2]Params!F8,B17,"Others"))</f>
        <v/>
      </c>
      <c r="N13" s="18" t="str">
        <f>IF(OR(M12="",M12="Others"),"",IF(C17&gt;$C$7*[2]Params!F$8,C17,SUM(C17:C53)))</f>
        <v/>
      </c>
      <c r="Q13" s="23"/>
    </row>
    <row r="14" spans="2:20">
      <c r="B14" s="7" t="s">
        <v>59</v>
      </c>
      <c r="C14" s="1">
        <f>$N$2</f>
        <v>352.13</v>
      </c>
      <c r="D14" s="20">
        <f t="shared" si="0"/>
        <v>8.7764118201154914E-2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258.01048075809706</v>
      </c>
      <c r="D15" s="20">
        <f t="shared" si="0"/>
        <v>6.4305973164429153E-2</v>
      </c>
      <c r="M15" s="17" t="str">
        <f>IF(OR(M14="",M14="Others"),"",IF(C19&gt;C7*[2]Params!F8,B19,"Others"))</f>
        <v/>
      </c>
      <c r="N15" s="18" t="str">
        <f>IF(OR(M14="",M14="Others"),"",IF(C19&gt;$C$7*[2]Params!F$8,C19,SUM(C19:C53)))</f>
        <v/>
      </c>
    </row>
    <row r="16" spans="2:20">
      <c r="B16" s="7" t="s">
        <v>26</v>
      </c>
      <c r="C16" s="1">
        <f>[2]BNB!J4</f>
        <v>165.94795569679047</v>
      </c>
      <c r="D16" s="20">
        <f t="shared" si="0"/>
        <v>4.1360508900159423E-2</v>
      </c>
      <c r="M16" s="17" t="str">
        <f>IF(OR(M15="",M15="Others"),"",IF(C20&gt;C7*[2]Params!F8,B20,"Others"))</f>
        <v/>
      </c>
      <c r="N16" s="18" t="str">
        <f>IF(OR(M15="",M15="Others"),"",IF(C20&gt;$C$7*[2]Params!F$8,C20,SUM(C20:C53)))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3.4893296646584186E-2</v>
      </c>
      <c r="M17" s="17" t="str">
        <f>IF(OR(M16="",M16="Others"),"",IF(C21&gt;C7*[2]Params!F8,B21,"Others"))</f>
        <v/>
      </c>
      <c r="N17" s="18" t="str">
        <f>IF(OR(M16="",M16="Others"),"",IF(C21&gt;$C$7*[2]Params!F$8,C21,SUM(C21:C53)))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2.9347754858109198E-2</v>
      </c>
      <c r="M18" s="17" t="str">
        <f>IF(OR(M17="",M17="Others"),"",IF(C22&gt;C7*[2]Params!F8,B22,"Others"))</f>
        <v/>
      </c>
      <c r="N18" s="18" t="str">
        <f>IF(OR(M17="",M17="Others"),"",IF(C22&gt;$C$7*[2]Params!F$8,C22,SUM(C22:C54)))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1.5589826466027433E-2</v>
      </c>
      <c r="M19" s="17" t="str">
        <f>IF(OR(M18="",M18="Others"),"",IF(C23&gt;C7*[2]Params!F8,B23,"Others"))</f>
        <v/>
      </c>
      <c r="N19" s="18" t="str">
        <f>IF(OR(M18="",M18="Others"),"",IF(C23&gt;$C$7*[2]Params!F$8,C23,SUM(C23:C55)))</f>
        <v/>
      </c>
      <c r="Q19" s="27"/>
    </row>
    <row r="20" spans="2:17">
      <c r="B20" s="22" t="s">
        <v>47</v>
      </c>
      <c r="C20" s="9">
        <f>[2]AVAX!$J$4</f>
        <v>50.572092824942239</v>
      </c>
      <c r="D20" s="20">
        <f t="shared" si="0"/>
        <v>1.2604478835566436E-2</v>
      </c>
      <c r="M20" s="17" t="str">
        <f>IF(OR(M19="",M19="Others"),"",IF(C24&gt;C7*[2]Params!F8,B24,"Others"))</f>
        <v/>
      </c>
      <c r="N20" s="18" t="str">
        <f>IF(OR(M19="",M19="Others"),"",IF(C24&gt;$C$7*[2]Params!F$8,C24,SUM(C24:C55)))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1.2040679721403443E-2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22" t="s">
        <v>32</v>
      </c>
      <c r="C22" s="9">
        <f>[2]MATIC!$J$4</f>
        <v>43.577974623730128</v>
      </c>
      <c r="D22" s="20">
        <f t="shared" si="0"/>
        <v>1.086127997002238E-2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38</v>
      </c>
      <c r="C23" s="9">
        <f>[2]NEAR!$J$4</f>
        <v>41.340834783642045</v>
      </c>
      <c r="D23" s="20">
        <f t="shared" si="0"/>
        <v>1.0303700083736055E-2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45</v>
      </c>
      <c r="C24" s="9">
        <f>[2]ADA!$J$4</f>
        <v>39.467127053021116</v>
      </c>
      <c r="D24" s="20">
        <f t="shared" si="0"/>
        <v>9.8367012289249534E-3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42</v>
      </c>
      <c r="C25" s="1">
        <f>[2]DOT!$J$4</f>
        <v>37.595269862435423</v>
      </c>
      <c r="D25" s="20">
        <f t="shared" si="0"/>
        <v>9.3701635987024669E-3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37.560112431284708</v>
      </c>
      <c r="D26" s="20">
        <f t="shared" si="0"/>
        <v>9.3614010367419394E-3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IF(OR(M25="",M25="Others"),"",IF(C30&gt;$C$7*[2]Params!F$8,C30,SUM(C30:C55)))</f>
        <v/>
      </c>
    </row>
    <row r="27" spans="2:17">
      <c r="B27" s="7" t="s">
        <v>5</v>
      </c>
      <c r="C27" s="1">
        <f>H$2</f>
        <v>35</v>
      </c>
      <c r="D27" s="20">
        <f t="shared" si="0"/>
        <v>8.7233241616460466E-3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21.249167610109506</v>
      </c>
      <c r="D28" s="20">
        <f t="shared" si="0"/>
        <v>5.2960964922324234E-3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18.350456608327899</v>
      </c>
      <c r="D29" s="20">
        <f t="shared" si="0"/>
        <v>4.5736280431046888E-3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18.213372701806243</v>
      </c>
      <c r="D30" s="20">
        <f t="shared" si="0"/>
        <v>4.5394615472780266E-3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53</v>
      </c>
      <c r="C31" s="9">
        <f>[2]ICP!$J$4</f>
        <v>13.714838001003029</v>
      </c>
      <c r="D31" s="20">
        <f t="shared" si="0"/>
        <v>3.4182565059203166E-3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12.619044670430426</v>
      </c>
      <c r="D32" s="20">
        <f t="shared" si="0"/>
        <v>3.1451433505844716E-3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11.61381064403373</v>
      </c>
      <c r="D33" s="20">
        <f t="shared" si="0"/>
        <v>2.8946009999966131E-3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46</v>
      </c>
      <c r="C34" s="9">
        <f>[2]ALGO!$J$4</f>
        <v>11.381989432381364</v>
      </c>
      <c r="D34" s="20">
        <f t="shared" si="0"/>
        <v>2.8368223835169232E-3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11.253263258382761</v>
      </c>
      <c r="D35" s="20">
        <f t="shared" si="0"/>
        <v>2.8047389508346872E-3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11.289033321317698</v>
      </c>
      <c r="D36" s="20">
        <f t="shared" si="0"/>
        <v>2.8136542038136566E-3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2.6169972484938139E-3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7.7990919264182272</v>
      </c>
      <c r="D38" s="20">
        <f t="shared" si="0"/>
        <v>1.9438287725892208E-3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5.4754812711318053</v>
      </c>
      <c r="D39" s="20">
        <f t="shared" si="0"/>
        <v>1.3646970876886994E-3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5.4014347744838993</v>
      </c>
      <c r="D40" s="20">
        <f t="shared" si="0"/>
        <v>1.3462418993088732E-3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64</v>
      </c>
      <c r="C41" s="10">
        <f>[2]ACE!$J$4</f>
        <v>4.6897274944142184</v>
      </c>
      <c r="D41" s="20">
        <f t="shared" si="0"/>
        <v>1.1688575189588379E-3</v>
      </c>
      <c r="M41" s="17" t="str">
        <f>IF(OR(M40="",M40="Others"),"",IF(C45&gt;$C$7*[2]Params!F26,B45,"Others"))</f>
        <v/>
      </c>
      <c r="N41" s="18" t="str">
        <f>IF(OR(M40="",M40="Others"),"",IF(C45&gt;$C$7*[2]Params!F$8,C45,SUM(C45:C67)))</f>
        <v/>
      </c>
    </row>
    <row r="42" spans="2:14">
      <c r="B42" s="22" t="s">
        <v>56</v>
      </c>
      <c r="C42" s="9">
        <f>[2]SHIB!$J$4</f>
        <v>4.2670545349320417</v>
      </c>
      <c r="D42" s="20">
        <f t="shared" si="0"/>
        <v>1.0635114263895431E-3</v>
      </c>
      <c r="M42" s="17" t="str">
        <f>IF(OR(M41="",M41="Others"),"",IF(C46&gt;$C$7*[2]Params!F27,B46,"Others"))</f>
        <v/>
      </c>
      <c r="N42" s="18" t="str">
        <f>IF(OR(M41="",M41="Others"),"",IF(C46&gt;$C$7*[2]Params!F$8,C46,SUM(C46:C68)))</f>
        <v/>
      </c>
    </row>
    <row r="43" spans="2:14">
      <c r="B43" s="22" t="s">
        <v>37</v>
      </c>
      <c r="C43" s="9">
        <f>[2]GRT!$J$4</f>
        <v>3.9349744920079188</v>
      </c>
      <c r="D43" s="20">
        <f t="shared" si="0"/>
        <v>9.8074451604553007E-4</v>
      </c>
    </row>
    <row r="44" spans="2:14">
      <c r="B44" s="22" t="s">
        <v>23</v>
      </c>
      <c r="C44" s="9">
        <f>[2]LUNA!J4</f>
        <v>3.5326986579699997</v>
      </c>
      <c r="D44" s="20">
        <f t="shared" si="0"/>
        <v>8.8048215882526449E-4</v>
      </c>
    </row>
    <row r="45" spans="2:14">
      <c r="B45" s="22" t="s">
        <v>36</v>
      </c>
      <c r="C45" s="9">
        <f>[2]AMP!$J$4</f>
        <v>3.4444581166123469</v>
      </c>
      <c r="D45" s="20">
        <f t="shared" si="0"/>
        <v>8.5848927749778055E-4</v>
      </c>
    </row>
    <row r="46" spans="2:14">
      <c r="B46" s="7" t="s">
        <v>25</v>
      </c>
      <c r="C46" s="1">
        <f>[2]POLIS!J4</f>
        <v>2.7745359778337795</v>
      </c>
      <c r="D46" s="20">
        <f t="shared" si="0"/>
        <v>6.915193352226756E-4</v>
      </c>
    </row>
    <row r="47" spans="2:14">
      <c r="B47" s="22" t="s">
        <v>40</v>
      </c>
      <c r="C47" s="9">
        <f>[2]SHPING!$J$4</f>
        <v>2.6668017912981385</v>
      </c>
      <c r="D47" s="20">
        <f t="shared" si="0"/>
        <v>6.6466790001005734E-4</v>
      </c>
    </row>
    <row r="48" spans="2:14">
      <c r="B48" s="22" t="s">
        <v>50</v>
      </c>
      <c r="C48" s="9">
        <f>[2]KAVA!$J$4</f>
        <v>2.1858442792651318</v>
      </c>
      <c r="D48" s="20">
        <f t="shared" si="0"/>
        <v>5.4479509185455179E-4</v>
      </c>
    </row>
    <row r="49" spans="2:4">
      <c r="B49" s="22" t="s">
        <v>62</v>
      </c>
      <c r="C49" s="10">
        <f>[2]SEI!$J$4</f>
        <v>2.1574475989642625</v>
      </c>
      <c r="D49" s="20">
        <f t="shared" si="0"/>
        <v>5.3771756478657715E-4</v>
      </c>
    </row>
    <row r="50" spans="2:4">
      <c r="B50" s="22" t="s">
        <v>63</v>
      </c>
      <c r="C50" s="10">
        <f>[2]MEME!$J$4</f>
        <v>1.8014215689210433</v>
      </c>
      <c r="D50" s="20">
        <f t="shared" si="0"/>
        <v>4.4898240849940754E-4</v>
      </c>
    </row>
    <row r="51" spans="2:4">
      <c r="B51" s="7" t="s">
        <v>27</v>
      </c>
      <c r="C51" s="1">
        <f>[2]Ayman!$E$9</f>
        <v>1.6967935999999999</v>
      </c>
      <c r="D51" s="20">
        <f t="shared" si="0"/>
        <v>4.2290516023446784E-4</v>
      </c>
    </row>
    <row r="52" spans="2:4">
      <c r="B52" s="7" t="s">
        <v>28</v>
      </c>
      <c r="C52" s="1">
        <f>[2]ATLAS!O47</f>
        <v>1.6275462504407585</v>
      </c>
      <c r="D52" s="20">
        <f t="shared" si="0"/>
        <v>4.0564610087617987E-4</v>
      </c>
    </row>
    <row r="53" spans="2:4">
      <c r="B53" s="22" t="s">
        <v>43</v>
      </c>
      <c r="C53" s="9">
        <f>[2]TRX!$J$4</f>
        <v>0.91886342493430007</v>
      </c>
      <c r="D53" s="20">
        <f t="shared" si="0"/>
        <v>2.2901552902806336E-4</v>
      </c>
    </row>
  </sheetData>
  <autoFilter ref="B11:C11">
    <sortState ref="B12:C53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2023-12-18T12:16:58Z</dcterms:modified>
</cp:coreProperties>
</file>