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0" l="1"/>
  <c r="C32"/>
  <c r="C41" l="1"/>
  <c r="C42" l="1"/>
  <c r="C29" l="1"/>
  <c r="C39" l="1"/>
  <c r="C34" l="1"/>
  <c r="C38"/>
  <c r="C35"/>
  <c r="C23" l="1"/>
  <c r="C20"/>
  <c r="C26" l="1"/>
  <c r="C44" l="1"/>
  <c r="C16" l="1"/>
  <c r="C15" l="1"/>
  <c r="C12"/>
  <c r="C13" l="1"/>
  <c r="C28" l="1"/>
  <c r="C24" l="1"/>
  <c r="C22" l="1"/>
  <c r="C31" l="1"/>
  <c r="C49" l="1"/>
  <c r="C25" l="1"/>
  <c r="C17" l="1"/>
  <c r="C52" l="1"/>
  <c r="C33" l="1"/>
  <c r="C7" l="1"/>
  <c r="D52" l="1"/>
  <c r="D41"/>
  <c r="D37"/>
  <c r="D7"/>
  <c r="E7" s="1"/>
  <c r="D12"/>
  <c r="D29"/>
  <c r="D23"/>
  <c r="D22"/>
  <c r="D16"/>
  <c r="D32"/>
  <c r="D31"/>
  <c r="M9"/>
  <c r="D39"/>
  <c r="D53"/>
  <c r="D20"/>
  <c r="D46"/>
  <c r="N9"/>
  <c r="D15"/>
  <c r="D34"/>
  <c r="D50"/>
  <c r="D25"/>
  <c r="D19"/>
  <c r="D28"/>
  <c r="Q3"/>
  <c r="D54"/>
  <c r="D21"/>
  <c r="D35"/>
  <c r="D40"/>
  <c r="D27"/>
  <c r="D47"/>
  <c r="D36"/>
  <c r="D13"/>
  <c r="D44"/>
  <c r="D48"/>
  <c r="D14"/>
  <c r="D30"/>
  <c r="D51"/>
  <c r="N8"/>
  <c r="M8"/>
  <c r="D38"/>
  <c r="D17"/>
  <c r="D42"/>
  <c r="D26"/>
  <c r="D43"/>
  <c r="D24"/>
  <c r="D55"/>
  <c r="D45"/>
  <c r="D18"/>
  <c r="D49"/>
  <c r="D33"/>
  <c r="N10" l="1"/>
  <c r="M10"/>
  <c r="N11" l="1"/>
  <c r="M11"/>
  <c r="N12" l="1"/>
  <c r="M12"/>
  <c r="M13" l="1"/>
  <c r="N13"/>
  <c r="M14" l="1"/>
  <c r="N14"/>
  <c r="M15" l="1"/>
  <c r="N15"/>
  <c r="M16" l="1"/>
  <c r="N16"/>
  <c r="M17" l="1"/>
  <c r="N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<sst xmlns="http://schemas.openxmlformats.org/spreadsheetml/2006/main" count="107" uniqueCount="67">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</sst>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1277.5321775107752</c:v>
                </c:pt>
                <c:pt idx="1">
                  <c:v>1265.1152468129455</c:v>
                </c:pt>
                <c:pt idx="2">
                  <c:v>363</c:v>
                </c:pt>
                <c:pt idx="3">
                  <c:v>358.8815596732295</c:v>
                </c:pt>
                <c:pt idx="4">
                  <c:v>1066.3593582238127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1265.1152468129455</v>
          </cell>
        </row>
      </sheetData>
      <sheetData sheetId="1">
        <row r="4">
          <cell r="J4">
            <v>1277.5321775107752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3.3459147418580919</v>
          </cell>
        </row>
      </sheetData>
      <sheetData sheetId="4">
        <row r="47">
          <cell r="M47">
            <v>111.01</v>
          </cell>
          <cell r="O47">
            <v>1.9584221917809401</v>
          </cell>
        </row>
      </sheetData>
      <sheetData sheetId="5">
        <row r="4">
          <cell r="C4">
            <v>-100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4.785023468816159</v>
          </cell>
        </row>
      </sheetData>
      <sheetData sheetId="8">
        <row r="4">
          <cell r="J4">
            <v>46.275548474157169</v>
          </cell>
        </row>
      </sheetData>
      <sheetData sheetId="9">
        <row r="4">
          <cell r="J4">
            <v>11.442358751453417</v>
          </cell>
        </row>
      </sheetData>
      <sheetData sheetId="10">
        <row r="4">
          <cell r="J4">
            <v>23.268963374839046</v>
          </cell>
        </row>
      </sheetData>
      <sheetData sheetId="11">
        <row r="4">
          <cell r="J4">
            <v>13.972922953935818</v>
          </cell>
        </row>
      </sheetData>
      <sheetData sheetId="12">
        <row r="4">
          <cell r="J4">
            <v>63.358342267490613</v>
          </cell>
        </row>
      </sheetData>
      <sheetData sheetId="13">
        <row r="4">
          <cell r="J4">
            <v>3.6730031415095064</v>
          </cell>
        </row>
      </sheetData>
      <sheetData sheetId="14">
        <row r="4">
          <cell r="J4">
            <v>193.91410829087863</v>
          </cell>
        </row>
      </sheetData>
      <sheetData sheetId="15">
        <row r="4">
          <cell r="J4">
            <v>5.8281800449521493</v>
          </cell>
        </row>
      </sheetData>
      <sheetData sheetId="16">
        <row r="4">
          <cell r="J4">
            <v>49.762984004557957</v>
          </cell>
        </row>
      </sheetData>
      <sheetData sheetId="17">
        <row r="4">
          <cell r="J4">
            <v>6.1561149316179327</v>
          </cell>
        </row>
      </sheetData>
      <sheetData sheetId="18">
        <row r="4">
          <cell r="J4">
            <v>4.4595322598368776</v>
          </cell>
        </row>
      </sheetData>
      <sheetData sheetId="19">
        <row r="4">
          <cell r="J4">
            <v>13.379874169602184</v>
          </cell>
        </row>
      </sheetData>
      <sheetData sheetId="20">
        <row r="4">
          <cell r="J4">
            <v>2.4487138017882262</v>
          </cell>
        </row>
      </sheetData>
      <sheetData sheetId="21">
        <row r="4">
          <cell r="J4">
            <v>12.125081977168373</v>
          </cell>
        </row>
      </sheetData>
      <sheetData sheetId="22">
        <row r="4">
          <cell r="J4">
            <v>8.4140498602527849</v>
          </cell>
        </row>
      </sheetData>
      <sheetData sheetId="23">
        <row r="4">
          <cell r="J4">
            <v>11.64902500934973</v>
          </cell>
        </row>
      </sheetData>
      <sheetData sheetId="24">
        <row r="4">
          <cell r="J4">
            <v>4.0144740354769155</v>
          </cell>
        </row>
      </sheetData>
      <sheetData sheetId="25">
        <row r="4">
          <cell r="J4">
            <v>20.284663395679097</v>
          </cell>
        </row>
      </sheetData>
      <sheetData sheetId="26">
        <row r="4">
          <cell r="J4">
            <v>47.127793793839508</v>
          </cell>
        </row>
      </sheetData>
      <sheetData sheetId="27">
        <row r="4">
          <cell r="J4">
            <v>2.024135631237947</v>
          </cell>
        </row>
      </sheetData>
      <sheetData sheetId="28">
        <row r="4">
          <cell r="J4">
            <v>48.984966477677389</v>
          </cell>
        </row>
      </sheetData>
      <sheetData sheetId="29">
        <row r="4">
          <cell r="J4">
            <v>53.597014321855717</v>
          </cell>
        </row>
      </sheetData>
      <sheetData sheetId="30">
        <row r="4">
          <cell r="J4">
            <v>2.1568019778277803</v>
          </cell>
        </row>
      </sheetData>
      <sheetData sheetId="31">
        <row r="4">
          <cell r="J4">
            <v>4.5963243107622036</v>
          </cell>
        </row>
      </sheetData>
      <sheetData sheetId="32">
        <row r="4">
          <cell r="J4">
            <v>2.9510677593608419</v>
          </cell>
        </row>
      </sheetData>
      <sheetData sheetId="33">
        <row r="4">
          <cell r="J4">
            <v>358.8815596732295</v>
          </cell>
        </row>
      </sheetData>
      <sheetData sheetId="34">
        <row r="4">
          <cell r="J4">
            <v>0.97844076589036788</v>
          </cell>
        </row>
      </sheetData>
      <sheetData sheetId="35">
        <row r="4">
          <cell r="J4">
            <v>12.683553769865112</v>
          </cell>
        </row>
      </sheetData>
      <sheetData sheetId="36">
        <row r="4">
          <cell r="J4">
            <v>19.321082392575132</v>
          </cell>
        </row>
      </sheetData>
      <sheetData sheetId="37">
        <row r="4">
          <cell r="J4">
            <v>2.9920079418704257</v>
          </cell>
        </row>
      </sheetData>
      <sheetData sheetId="38">
        <row r="4">
          <cell r="J4">
            <v>3.1220743340484503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topLeftCell="A4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20.71+5.53</f>
        <v>26.240000000000002</v>
      </c>
      <c r="J2" t="s">
        <v>6</v>
      </c>
      <c r="K2" s="9">
        <f>11.78+37.53</f>
        <v>49.31</v>
      </c>
      <c r="M2" t="s">
        <v>59</v>
      </c>
      <c r="N2" s="9">
        <f>363</f>
        <v>363</v>
      </c>
      <c r="P2" t="s">
        <v>8</v>
      </c>
      <c r="Q2" s="10">
        <f>N2+K2+H2</f>
        <v>438.55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0.10126098050709001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4330.8883422207628</v>
      </c>
      <c r="D7" s="20">
        <f>(C7*[1]Feuil1!$K$2-C4)/C4</f>
        <v>0.53601282761877489</v>
      </c>
      <c r="E7" s="31">
        <f>C7-C7/(1+D7)</f>
        <v>1511.3231248294583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1277.5321775107752</v>
      </c>
    </row>
    <row r="9" spans="2:20">
      <c r="M9" s="17" t="str">
        <f>IF(C13&gt;C7*Params!F8,B13,"Others")</f>
        <v>ETH</v>
      </c>
      <c r="N9" s="18">
        <f>IF(C13&gt;C7*0.1,C13,C7)</f>
        <v>1265.1152468129455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363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358.8815596732295</v>
      </c>
    </row>
    <row r="12" spans="2:20">
      <c r="B12" s="7" t="s">
        <v>4</v>
      </c>
      <c r="C12" s="1">
        <f>[2]BTC!J4</f>
        <v>1277.5321775107752</v>
      </c>
      <c r="D12" s="20">
        <f>C12/$C$7</f>
        <v>0.29498155495177031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1066.3593582238127</v>
      </c>
    </row>
    <row r="13" spans="2:20">
      <c r="B13" s="7" t="s">
        <v>19</v>
      </c>
      <c r="C13" s="1">
        <f>[2]ETH!J4</f>
        <v>1265.1152468129455</v>
      </c>
      <c r="D13" s="20">
        <f t="shared" ref="D13:D55" si="0">C13/$C$7</f>
        <v>0.29211449172670856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363</v>
      </c>
      <c r="D14" s="20">
        <f t="shared" si="0"/>
        <v>8.3816522458268553E-2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358.8815596732295</v>
      </c>
      <c r="D15" s="20">
        <f t="shared" si="0"/>
        <v>8.2865576601128602E-2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193.91410829087863</v>
      </c>
      <c r="D16" s="20">
        <f t="shared" si="0"/>
        <v>4.4774672761811428E-2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111.01</v>
      </c>
      <c r="D17" s="20">
        <f t="shared" si="0"/>
        <v>2.5632154705488682E-2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100</v>
      </c>
      <c r="D18" s="20">
        <f>C18/$C$7</f>
        <v>2.3089951090432107E-2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1.4442764407065283E-2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63.358342267490613</v>
      </c>
      <c r="D20" s="20">
        <f t="shared" si="0"/>
        <v>1.4629410241272156E-2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49.31</v>
      </c>
      <c r="D21" s="20">
        <f t="shared" si="0"/>
        <v>1.1385654882692072E-2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48.984966477677389</v>
      </c>
      <c r="D22" s="20">
        <f t="shared" si="0"/>
        <v>1.1310604801360272E-2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47.127793793839508</v>
      </c>
      <c r="D23" s="20">
        <f t="shared" si="0"/>
        <v>1.088178453699724E-2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46.275548474157169</v>
      </c>
      <c r="D24" s="20">
        <f t="shared" si="0"/>
        <v>1.0685001509512092E-2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53.597014321855717</v>
      </c>
      <c r="D25" s="20">
        <f t="shared" si="0"/>
        <v>1.2375524392848376E-2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49.762984004557957</v>
      </c>
      <c r="D26" s="20">
        <f t="shared" si="0"/>
        <v>1.1490248667791985E-2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26.240000000000002</v>
      </c>
      <c r="D27" s="20">
        <f t="shared" si="0"/>
        <v>6.0588031661293852E-3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23.268963374839046</v>
      </c>
      <c r="D28" s="20">
        <f t="shared" si="0"/>
        <v>5.3727922625008955E-3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20.284663395679097</v>
      </c>
      <c r="D29" s="20">
        <f t="shared" si="0"/>
        <v>4.6837188569210878E-3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19.321082392575132</v>
      </c>
      <c r="D30" s="20">
        <f t="shared" si="0"/>
        <v>4.4612284745876871E-3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13.379874169602184</v>
      </c>
      <c r="D31" s="20">
        <f t="shared" si="0"/>
        <v>3.0894064017225032E-3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13.972922953935818</v>
      </c>
      <c r="D32" s="20">
        <f t="shared" si="0"/>
        <v>3.2263410759675415E-3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11.442358751453417</v>
      </c>
      <c r="D33" s="20">
        <f t="shared" si="0"/>
        <v>2.6420350393023717E-3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12.683553769865112</v>
      </c>
      <c r="D34" s="20">
        <f t="shared" si="0"/>
        <v>2.9286263619905119E-3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12.125081977168373</v>
      </c>
      <c r="D35" s="20">
        <f t="shared" si="0"/>
        <v>2.7996754982029756E-3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11.64902500934973</v>
      </c>
      <c r="D36" s="20">
        <f t="shared" si="0"/>
        <v>2.6897541771710568E-3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2.4244448644953711E-3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8.4140498602527849</v>
      </c>
      <c r="D38" s="20">
        <f t="shared" si="0"/>
        <v>1.9427999974569391E-3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6.1561149316179327</v>
      </c>
      <c r="D39" s="20">
        <f t="shared" si="0"/>
        <v>1.4214439267813685E-3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5.8281800449521493</v>
      </c>
      <c r="D40" s="20">
        <f t="shared" si="0"/>
        <v>1.3457239218417753E-3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4.5963243107622036</v>
      </c>
      <c r="D41" s="20">
        <f t="shared" si="0"/>
        <v>1.0612890353126334E-3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4.4595322598368776</v>
      </c>
      <c r="D42" s="20">
        <f t="shared" si="0"/>
        <v>1.0297038176583766E-3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4.785023468816159</v>
      </c>
      <c r="D43" s="20">
        <f t="shared" si="0"/>
        <v>1.1048595786153489E-3</v>
      </c>
    </row>
    <row r="44" spans="2:14">
      <c r="B44" s="22" t="s">
        <v>23</v>
      </c>
      <c r="C44" s="9">
        <f>[2]LUNA!J4</f>
        <v>4.0144740354769155</v>
      </c>
      <c r="D44" s="20">
        <f t="shared" si="0"/>
        <v>9.2694009132971583E-4</v>
      </c>
    </row>
    <row r="45" spans="2:14">
      <c r="B45" s="22" t="s">
        <v>36</v>
      </c>
      <c r="C45" s="9">
        <f>[2]AMP!$J$4</f>
        <v>3.6730031415095064</v>
      </c>
      <c r="D45" s="20">
        <f t="shared" si="0"/>
        <v>8.4809462892457982E-4</v>
      </c>
    </row>
    <row r="46" spans="2:14">
      <c r="B46" s="7" t="s">
        <v>25</v>
      </c>
      <c r="C46" s="1">
        <f>[2]POLIS!J4</f>
        <v>3.3459147418580919</v>
      </c>
      <c r="D46" s="20">
        <f t="shared" si="0"/>
        <v>7.7257007742259111E-4</v>
      </c>
    </row>
    <row r="47" spans="2:14">
      <c r="B47" s="22" t="s">
        <v>40</v>
      </c>
      <c r="C47" s="9">
        <f>[2]SHPING!$J$4</f>
        <v>2.9510677593608419</v>
      </c>
      <c r="D47" s="20">
        <f t="shared" si="0"/>
        <v>6.8140010228192899E-4</v>
      </c>
    </row>
    <row r="48" spans="2:14">
      <c r="B48" s="22" t="s">
        <v>50</v>
      </c>
      <c r="C48" s="9">
        <f>[2]KAVA!$J$4</f>
        <v>2.4487138017882262</v>
      </c>
      <c r="D48" s="20">
        <f t="shared" si="0"/>
        <v>5.6540681917756201E-4</v>
      </c>
    </row>
    <row r="49" spans="2:4">
      <c r="B49" s="22" t="s">
        <v>62</v>
      </c>
      <c r="C49" s="10">
        <f>[2]SEI!$J$4</f>
        <v>2.1568019778277803</v>
      </c>
      <c r="D49" s="20">
        <f t="shared" si="0"/>
        <v>4.9800452179790677E-4</v>
      </c>
    </row>
    <row r="50" spans="2:4">
      <c r="B50" s="22" t="s">
        <v>65</v>
      </c>
      <c r="C50" s="10">
        <f>[2]DYDX!$J$4</f>
        <v>3.1220743340484503</v>
      </c>
      <c r="D50" s="20">
        <f t="shared" si="0"/>
        <v>7.2088543673872103E-4</v>
      </c>
    </row>
    <row r="51" spans="2:4">
      <c r="B51" s="22" t="s">
        <v>66</v>
      </c>
      <c r="C51" s="10">
        <f>[2]TIA!$J$4</f>
        <v>2.9920079418704257</v>
      </c>
      <c r="D51" s="20">
        <f t="shared" si="0"/>
        <v>6.9085317039972564E-4</v>
      </c>
    </row>
    <row r="52" spans="2:4">
      <c r="B52" s="7" t="s">
        <v>28</v>
      </c>
      <c r="C52" s="1">
        <f>[2]ATLAS!O47</f>
        <v>1.9584221917809401</v>
      </c>
      <c r="D52" s="20">
        <f t="shared" si="0"/>
        <v>4.5219872622638758E-4</v>
      </c>
    </row>
    <row r="53" spans="2:4">
      <c r="B53" s="22" t="s">
        <v>63</v>
      </c>
      <c r="C53" s="10">
        <f>[2]MEME!$J$4</f>
        <v>2.024135631237947</v>
      </c>
      <c r="D53" s="20">
        <f t="shared" si="0"/>
        <v>4.6737192725685117E-4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3.917888123455822E-4</v>
      </c>
    </row>
    <row r="55" spans="2:4">
      <c r="B55" s="22" t="s">
        <v>43</v>
      </c>
      <c r="C55" s="9">
        <f>[2]TRX!$J$4</f>
        <v>0.97844076589036788</v>
      </c>
      <c r="D55" s="20">
        <f t="shared" si="0"/>
        <v>2.2592149429293524E-4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N12" sqref="N12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2023-12-22T00:09:18Z</dcterms:modified>
</cp:coreProperties>
</file>