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47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EI" sheetId="27" state="visible" r:id="rId27"/>
    <sheet name="SHIB" sheetId="28" state="visible" r:id="rId28"/>
    <sheet name="SOL" sheetId="29" state="visible" r:id="rId29"/>
    <sheet name="TRX" sheetId="30" state="visible" r:id="rId30"/>
    <sheet name="UNI" sheetId="31" state="visible" r:id="rId31"/>
    <sheet name="XRP" sheetId="32" state="visible" r:id="rId32"/>
    <sheet name="GRT" sheetId="33" state="visible" r:id="rId33"/>
    <sheet name="KAVA" sheetId="34" state="visible" r:id="rId34"/>
    <sheet name="SHPING" sheetId="35" state="visible" r:id="rId35"/>
    <sheet name="Params" sheetId="36" state="visible" r:id="rId36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7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styles" Target="styles.xml" Id="rId37" /><Relationship Type="http://schemas.openxmlformats.org/officeDocument/2006/relationships/theme" Target="theme/theme1.xml" Id="rId3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6699904"/>
        <axId val="76722560"/>
      </lineChart>
      <dateAx>
        <axId val="7669990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6722560"/>
        <crosses val="autoZero"/>
        <lblOffset val="100"/>
      </dateAx>
      <valAx>
        <axId val="7672256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669990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opLeftCell="A10" workbookViewId="0">
      <selection activeCell="B35" sqref="B35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2235.604058634478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(D43/B43)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0.00646469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0.11231711</v>
      </c>
      <c r="C35" s="54">
        <f>(D35/B35)</f>
        <v/>
      </c>
      <c r="D35" s="23" t="n">
        <v>186.48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0.02297399</v>
      </c>
      <c r="C36" s="54">
        <f>(D36/B36)</f>
        <v/>
      </c>
      <c r="D36" s="23" t="n">
        <v>39.1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0.0525196</v>
      </c>
      <c r="C40" s="54">
        <f>(D40/B40)</f>
        <v/>
      </c>
      <c r="D40" s="23" t="n">
        <v>96.65000000000001</v>
      </c>
      <c r="E40" t="inlineStr">
        <is>
          <t>DCA3</t>
        </is>
      </c>
    </row>
    <row r="41">
      <c r="B41" s="24" t="n">
        <v>0.0203796</v>
      </c>
      <c r="C41" s="54" t="n">
        <v>2275</v>
      </c>
      <c r="D41" s="23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4">
        <f>D43/B43</f>
        <v/>
      </c>
    </row>
    <row r="43">
      <c r="B43">
        <f>(SUM(B5:B42))</f>
        <v/>
      </c>
      <c r="D43" s="23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1.743630699765929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12.72825003</v>
      </c>
      <c r="C5" s="53">
        <f>(D5/B5)</f>
        <v/>
      </c>
      <c r="D5" s="53" t="n">
        <v>39.1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0.57648499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11.65320452341517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0.02592651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42.65694506310189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2.50853998</v>
      </c>
      <c r="C5" s="53">
        <f>(D5/B5)</f>
        <v/>
      </c>
      <c r="D5" s="53" t="n">
        <v>39.1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0.01572749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0.70187245</v>
      </c>
      <c r="C10" s="53">
        <f>(D10/B10)</f>
        <v/>
      </c>
      <c r="D10" s="53" t="n">
        <v>10.35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0.003936509548856296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($C$5*Params!K8)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245.02070009414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0.00224088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0.55617278</v>
      </c>
      <c r="C11" s="53">
        <f>(D11/B11)</f>
        <v/>
      </c>
      <c r="D11" s="53" t="n">
        <v>158.07</v>
      </c>
      <c r="E11" t="inlineStr">
        <is>
          <t>DCA1</t>
        </is>
      </c>
      <c r="P11" s="53">
        <f>(SUM(P6:P9))</f>
        <v/>
      </c>
    </row>
    <row r="12">
      <c r="B12" s="64" t="n">
        <v>0.13710316</v>
      </c>
      <c r="C12" s="53">
        <f>(D12/B12)</f>
        <v/>
      </c>
      <c r="D12" s="53" t="n">
        <v>39.1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0.09535717079893308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0.27472692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7.05962263600308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6.99492001</v>
      </c>
      <c r="C5" s="53">
        <f>(D5/B5)</f>
        <v/>
      </c>
      <c r="D5" s="53" t="n">
        <v>39.1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0.07183646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24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2*($B$14-$B$11)/5-N6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  <c r="R9" s="24">
        <f>B11-B11</f>
        <v/>
      </c>
      <c r="S9" s="53" t="n">
        <v>0</v>
      </c>
      <c r="T9" s="54">
        <f>D11-B11*5.54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61.66377610606916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0.00294157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3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10.24436487328571</v>
      </c>
      <c r="M3" t="inlineStr">
        <is>
          <t>Objectif :</t>
        </is>
      </c>
      <c r="N3" s="24">
        <f>(INDEX(N5:N17,MATCH(MAX(O6:O8),O5:O17,0))/0.9)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3">
        <f>(D5/B5)</f>
        <v/>
      </c>
      <c r="D5" s="53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(D5)+(B7)*4.615+(B8+B9)*4.6733</f>
        <v/>
      </c>
    </row>
    <row r="6">
      <c r="B6" s="2" t="n">
        <v>0.00225535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-0.442</v>
      </c>
      <c r="C7" s="54">
        <f>D7/B7</f>
        <v/>
      </c>
      <c r="D7" s="53" t="n">
        <v>-2.70607643</v>
      </c>
      <c r="N7" s="24">
        <f>-B8</f>
        <v/>
      </c>
      <c r="O7" s="53">
        <f>P7/N7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(D7)-B7*4.615</f>
        <v/>
      </c>
    </row>
    <row r="8">
      <c r="B8" t="n">
        <v>-0.4935</v>
      </c>
      <c r="C8" s="54">
        <f>D8/B8</f>
        <v/>
      </c>
      <c r="D8" s="53" t="n">
        <v>-4.33261604</v>
      </c>
      <c r="N8" s="24">
        <f>-B9</f>
        <v/>
      </c>
      <c r="O8" s="53">
        <f>C9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(D8)-B8*4.6733</f>
        <v/>
      </c>
    </row>
    <row r="9">
      <c r="B9" t="n">
        <v>-0.4678</v>
      </c>
      <c r="C9" s="54">
        <f>D9/B9</f>
        <v/>
      </c>
      <c r="D9" s="53" t="n">
        <v>-5.19978057</v>
      </c>
      <c r="N9" s="24">
        <f>4*($B$11+$N$6+N8+N7)/5-$N$6-N8-N7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(D9)-B9*4.6733</f>
        <v/>
      </c>
    </row>
    <row r="10">
      <c r="F10" t="inlineStr">
        <is>
          <t>Moy</t>
        </is>
      </c>
      <c r="G10" s="53">
        <f>(D11/B11)</f>
        <v/>
      </c>
      <c r="R10" s="1" t="n"/>
      <c r="S10" s="53" t="n"/>
      <c r="T10" s="53" t="n"/>
    </row>
    <row r="11">
      <c r="B11">
        <f>(SUM(B5:B10))</f>
        <v/>
      </c>
      <c r="D11" s="53">
        <f>(SUM(D5:D10))</f>
        <v/>
      </c>
      <c r="P11" s="53">
        <f>(SUM(P6:P9))</f>
        <v/>
      </c>
      <c r="R11" s="1" t="n"/>
      <c r="S11" s="53" t="n"/>
      <c r="T11" s="53" t="n"/>
    </row>
    <row r="12">
      <c r="R12" s="1" t="n"/>
      <c r="S12" s="53" t="n"/>
      <c r="T12" s="54" t="n"/>
    </row>
    <row r="13">
      <c r="P13" s="53" t="n"/>
    </row>
    <row r="14"/>
    <row r="15"/>
    <row r="16"/>
    <row r="17"/>
    <row r="18"/>
    <row r="19"/>
    <row r="20"/>
    <row r="21"/>
    <row r="22"/>
    <row r="23">
      <c r="R23">
        <f>(SUM(R5:R22))</f>
        <v/>
      </c>
      <c r="T23" s="53">
        <f>(SUM(T5:T22))</f>
        <v/>
      </c>
    </row>
  </sheetData>
  <conditionalFormatting sqref="C5 G10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2.165851427475864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5.60987839</v>
      </c>
      <c r="C5" s="53">
        <f>(D5/B5)</f>
        <v/>
      </c>
      <c r="D5" s="53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0.01747364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F37" sqref="F3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42320.85148017327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0.00034944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57">
        <f>(J6-B38)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0.00680412</v>
      </c>
      <c r="C23" s="53">
        <f>(D23/B23)</f>
        <v/>
      </c>
      <c r="D23" s="53" t="n">
        <v>163.41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0.00153143</v>
      </c>
      <c r="C24" s="53">
        <f>(D24/B24)</f>
        <v/>
      </c>
      <c r="D24" s="53" t="n">
        <v>39.1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  <c r="Z31" s="54" t="n"/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4" t="n"/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0.00174906</v>
      </c>
      <c r="C34" s="53">
        <f>(D34/B34)</f>
        <v/>
      </c>
      <c r="D34" s="53" t="n">
        <v>47.35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B36" s="24" t="n">
        <v>-0.00108507</v>
      </c>
      <c r="C36" s="53" t="n">
        <v>42783</v>
      </c>
      <c r="D36" s="53">
        <f>C36*B36</f>
        <v/>
      </c>
      <c r="E36" t="inlineStr">
        <is>
          <t xml:space="preserve"> 0.05319 ratio</t>
        </is>
      </c>
      <c r="F36" t="inlineStr">
        <is>
          <t>0.0203796 eth</t>
        </is>
      </c>
      <c r="H36" t="n">
        <v>0.06</v>
      </c>
      <c r="M36">
        <f>($B$20/5)</f>
        <v/>
      </c>
      <c r="N36" s="53">
        <f>($C$20*Params!K18)</f>
        <v/>
      </c>
      <c r="O36" s="56">
        <f>(N36*M36)</f>
        <v/>
      </c>
    </row>
    <row r="37">
      <c r="F37" t="inlineStr">
        <is>
          <t>Moy</t>
        </is>
      </c>
      <c r="G37" s="54">
        <f>(D38/B38)</f>
        <v/>
      </c>
      <c r="R37">
        <f>(SUM(R5:R25))</f>
        <v/>
      </c>
      <c r="T37" s="53">
        <f>(SUM(T5:T25))</f>
        <v/>
      </c>
    </row>
    <row r="38">
      <c r="B38">
        <f>(SUM(B5:B37))</f>
        <v/>
      </c>
      <c r="D38" s="53">
        <f>(SUM(D5:D37))</f>
        <v/>
      </c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14.3909467935715</v>
      </c>
      <c r="M3" t="inlineStr">
        <is>
          <t>Objectif :</t>
        </is>
      </c>
      <c r="N3" s="24">
        <f>(INDEX(N5:N16,MATCH(MAX(O6:O8),O5:O16,0))/0.9)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3">
        <f>(D5/B5)</f>
        <v/>
      </c>
      <c r="D5" s="53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0.00232437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-B8</f>
        <v/>
      </c>
      <c r="O7" s="53">
        <f>C8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P8/N8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72.04853292437747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0.00112456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3" t="n">
        <v>0.9629311577381717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(B22*J3)</f>
        <v/>
      </c>
    </row>
    <row r="5">
      <c r="B5" t="n">
        <v>3.25270461</v>
      </c>
      <c r="C5" s="53" t="n">
        <v>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65" t="n">
        <v>0.05582065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 :</t>
        </is>
      </c>
      <c r="N6" s="28">
        <f>(C7*2)</f>
        <v/>
      </c>
      <c r="O6" s="64">
        <f>-B7</f>
        <v/>
      </c>
      <c r="P6" s="53">
        <f>(O6*N6)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  <c r="N9" s="28" t="n"/>
      <c r="O9" s="21" t="n"/>
      <c r="P9" s="53" t="n"/>
    </row>
    <row r="10">
      <c r="B10" t="n">
        <v>0.31639059</v>
      </c>
      <c r="C10" s="53" t="n">
        <v>0</v>
      </c>
      <c r="D10" s="53">
        <f>(B10*C10)</f>
        <v/>
      </c>
      <c r="N10" s="28" t="n"/>
    </row>
    <row r="11">
      <c r="B11" t="n">
        <v>0.31639059</v>
      </c>
      <c r="C11" s="53" t="n">
        <v>0</v>
      </c>
      <c r="D11" s="53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3" t="n">
        <v>0</v>
      </c>
      <c r="D12" s="53">
        <f>(B12*C12)</f>
        <v/>
      </c>
      <c r="M12" t="inlineStr">
        <is>
          <t>Objectif :</t>
        </is>
      </c>
      <c r="N12" s="28">
        <f>C7/2.1</f>
        <v/>
      </c>
      <c r="O12" s="30">
        <f>-B7</f>
        <v/>
      </c>
      <c r="P12" s="53">
        <f>(O12*N12)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>
      <c r="B20" t="n">
        <v>0.31639059</v>
      </c>
      <c r="C20" s="53" t="n">
        <v>0</v>
      </c>
      <c r="D20" s="53">
        <f>(B20*C20)</f>
        <v/>
      </c>
    </row>
    <row r="21"/>
    <row r="22">
      <c r="B22">
        <f>(SUM(B5:B21))</f>
        <v/>
      </c>
      <c r="D22" s="53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P9" sqref="P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0.0001664037943413451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53">
        <f>(O6*N6)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28" t="n">
        <v>0.0005</v>
      </c>
      <c r="O9" s="21">
        <f>B39/4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28">
        <f>C37/2.1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4852.42879799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 t="n"/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0.8491704165413264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0.31790039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42.36295848</v>
      </c>
      <c r="C7" s="53">
        <f>(D7/B7)</f>
        <v/>
      </c>
      <c r="D7" s="53" t="n">
        <v>39.1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G9" sqref="G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0.7735859866707748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0.33139989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N14" sqref="N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2.371008449258036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22.18996194</v>
      </c>
      <c r="C6" s="53">
        <f>(D6/B6)</f>
        <v/>
      </c>
      <c r="D6" s="53" t="n">
        <v>39.1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0.1001314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"/>
    <col width="9.140625" customWidth="1" style="14" min="29" max="16384"/>
  </cols>
  <sheetData>
    <row r="1"/>
    <row r="2"/>
    <row r="3">
      <c r="I3" t="inlineStr">
        <is>
          <t>Actual Price :</t>
        </is>
      </c>
      <c r="J3" s="35" t="n">
        <v>0.240569007826723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9.409654700000001</v>
      </c>
      <c r="C5" s="53">
        <f>(D5/B5)</f>
        <v/>
      </c>
      <c r="D5" s="53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36" t="n">
        <v>0.07445024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/>
      <c r="C7" s="53" t="n"/>
      <c r="D7" s="53" t="n"/>
      <c r="N7" s="29">
        <f>($B$14/5)</f>
        <v/>
      </c>
      <c r="O7" s="53">
        <f>($C$5*Params!K9)</f>
        <v/>
      </c>
      <c r="P7" s="53">
        <f>(O7*N7)</f>
        <v/>
      </c>
      <c r="R7" s="29" t="n"/>
      <c r="S7" s="53" t="n"/>
      <c r="T7" s="53" t="n"/>
      <c r="U7" s="54" t="n"/>
    </row>
    <row r="8">
      <c r="B8" s="29" t="n"/>
      <c r="C8" s="53" t="n"/>
      <c r="D8" s="53" t="n"/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/>
      <c r="C9" s="53" t="n"/>
      <c r="D9" s="53" t="n"/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/>
      <c r="C10" s="53" t="n"/>
      <c r="D10" s="53" t="n"/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1.083563156012068e-05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257.59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73.84970898342058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6.02872042</v>
      </c>
      <c r="C17" s="53">
        <f>(D17/B17)</f>
        <v/>
      </c>
      <c r="D17" s="53" t="n">
        <v>121.44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0.06220027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1.86095404</v>
      </c>
      <c r="C19" s="53">
        <f>(D19/B19)</f>
        <v/>
      </c>
      <c r="D19" s="53" t="n">
        <v>39.1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0.1024607358345031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0.24387902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6.162391947807959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2.04837237</v>
      </c>
      <c r="C5" s="53">
        <f>(D5/B5)</f>
        <v/>
      </c>
      <c r="D5" s="53" t="n">
        <v>11.25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0.00257208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0.6196384202096317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0.7918767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0.1630116551328315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0.811825947252678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41" sqref="Y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0.006332436135029951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K13" sqref="K13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0.5285670333210777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0.006111677887585745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9">
        <f>I35*J35</f>
        <v/>
      </c>
      <c r="L35" s="31" t="n">
        <v>33.5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9">
        <f>I36*J36</f>
        <v/>
      </c>
      <c r="L36" s="31" t="n">
        <v>9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9">
        <f>I37*J37</f>
        <v/>
      </c>
      <c r="L37" s="31" t="n">
        <v>6.5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17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57">
        <f>D60/C60</f>
        <v/>
      </c>
    </row>
    <row r="61">
      <c r="B61" s="8" t="n"/>
      <c r="C61" s="19" t="n">
        <v>130.53974622</v>
      </c>
      <c r="D61" s="62" t="n">
        <v>1.179312</v>
      </c>
      <c r="E61" s="57">
        <f>D61/C61</f>
        <v/>
      </c>
    </row>
    <row r="62">
      <c r="B62" s="8" t="n"/>
      <c r="C62" s="19" t="n">
        <v>167.40487412</v>
      </c>
      <c r="D62" s="62" t="n">
        <v>1.05481</v>
      </c>
      <c r="E62" s="57">
        <f>D62/C62</f>
        <v/>
      </c>
    </row>
    <row r="63">
      <c r="B63" s="8" t="n"/>
      <c r="C63" s="19" t="n">
        <v>167.96828</v>
      </c>
      <c r="D63" s="62">
        <f>1.0512-0.00017</f>
        <v/>
      </c>
      <c r="E63" s="57">
        <f>D63/C63</f>
        <v/>
      </c>
    </row>
    <row r="64">
      <c r="B64" s="8" t="n"/>
      <c r="C64" s="19" t="n">
        <v>123.66</v>
      </c>
      <c r="D64" s="62" t="n">
        <v>1.049</v>
      </c>
      <c r="E64" s="57">
        <f>D64/C64</f>
        <v/>
      </c>
    </row>
    <row r="65">
      <c r="B65" s="8" t="n"/>
      <c r="C65" s="19" t="n">
        <v>149.5</v>
      </c>
      <c r="D65" s="62" t="n">
        <v>1.17</v>
      </c>
      <c r="E65" s="57">
        <f>D65/C65</f>
        <v/>
      </c>
    </row>
    <row r="66">
      <c r="B66" s="8" t="n"/>
      <c r="C66" s="19" t="n">
        <v>170.62</v>
      </c>
      <c r="D66" s="62" t="n">
        <v>1.158</v>
      </c>
      <c r="E66" s="57">
        <f>D66/C66</f>
        <v/>
      </c>
    </row>
    <row r="67">
      <c r="B67" s="8" t="n"/>
      <c r="C67" s="19" t="n">
        <v>192.66</v>
      </c>
      <c r="D67" s="62" t="n">
        <v>1.09</v>
      </c>
      <c r="E67" s="57">
        <f>D67/C67</f>
        <v/>
      </c>
    </row>
    <row r="68">
      <c r="B68" s="8" t="n"/>
      <c r="C68" s="19" t="n">
        <v>257.34</v>
      </c>
      <c r="D68" s="62" t="n">
        <v>1.13</v>
      </c>
      <c r="E68" s="57">
        <f>(D68/C68)</f>
        <v/>
      </c>
    </row>
    <row r="69">
      <c r="B69" s="8" t="n"/>
      <c r="C69" s="19" t="n">
        <v>312.13</v>
      </c>
      <c r="D69" s="62" t="n">
        <v>0.82</v>
      </c>
      <c r="E69" s="57">
        <f>(D69/C69)</f>
        <v/>
      </c>
    </row>
    <row r="70">
      <c r="B70" s="8" t="n"/>
      <c r="C70" s="19" t="n">
        <v>352.461</v>
      </c>
      <c r="D70" s="62" t="n">
        <v>1.2074</v>
      </c>
      <c r="E70" s="57">
        <f>(D70/C70)</f>
        <v/>
      </c>
    </row>
    <row r="71">
      <c r="B71" s="8" t="n"/>
      <c r="C71" s="19" t="n">
        <v>263.04</v>
      </c>
      <c r="D71" s="62" t="n">
        <v>1.0588</v>
      </c>
      <c r="E71" s="57">
        <f>(D71/C71)</f>
        <v/>
      </c>
    </row>
    <row r="72">
      <c r="B72" s="8" t="n"/>
      <c r="C72" s="19" t="n">
        <v>359.00496</v>
      </c>
      <c r="D72" s="62" t="n">
        <v>1.1195</v>
      </c>
      <c r="E72" s="57">
        <f>(D72/C72)</f>
        <v/>
      </c>
    </row>
    <row r="73">
      <c r="B73" s="8" t="n"/>
      <c r="C73" s="19" t="n">
        <v>327.91</v>
      </c>
      <c r="D73" s="62" t="n">
        <v>1.0785</v>
      </c>
      <c r="E73" s="57">
        <f>(D73/C73)</f>
        <v/>
      </c>
    </row>
    <row r="74">
      <c r="B74" s="8" t="n"/>
      <c r="C74" s="19" t="n">
        <v>925.39</v>
      </c>
      <c r="D74" s="62" t="n">
        <v>3.1734</v>
      </c>
      <c r="E74" s="57">
        <f>(D74/C74)</f>
        <v/>
      </c>
    </row>
    <row r="75">
      <c r="B75" s="8" t="n"/>
      <c r="C75" s="19" t="n">
        <v>109.44</v>
      </c>
      <c r="D75" s="62" t="n"/>
      <c r="E75" s="57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(-420/3)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tabSelected="1"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0.6129161871801267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0.71861679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112.99186922</v>
      </c>
      <c r="C7" s="53">
        <f>(D7/B7)</f>
        <v/>
      </c>
      <c r="D7" s="53" t="n">
        <v>39.1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0.1985975502536602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0.56226055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2023-12-16T21:33:23Z</dcterms:modified>
  <cp:lastModifiedBy>Tiko</cp:lastModifiedBy>
</cp:coreProperties>
</file>