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8" l="1"/>
  <c r="C35"/>
  <c r="C23" l="1"/>
  <c r="C20"/>
  <c r="C44" l="1"/>
  <c r="C16" l="1"/>
  <c r="C12" l="1"/>
  <c r="C13" l="1"/>
  <c r="C31" l="1"/>
  <c r="C49" l="1"/>
  <c r="C52" l="1"/>
  <c r="C33" l="1"/>
  <c r="C39" l="1"/>
  <c r="C26" l="1"/>
  <c r="C17" l="1"/>
  <c r="C22" l="1"/>
  <c r="C30" l="1"/>
  <c r="C25"/>
  <c r="C24" l="1"/>
  <c r="C15" l="1"/>
  <c r="C34" l="1"/>
  <c r="C28" l="1"/>
  <c r="C7" l="1"/>
  <c r="D43" l="1"/>
  <c r="D30"/>
  <c r="D50"/>
  <c r="D23"/>
  <c r="D20"/>
  <c r="D39"/>
  <c r="D41"/>
  <c r="N8"/>
  <c r="D35"/>
  <c r="D24"/>
  <c r="D42"/>
  <c r="D32"/>
  <c r="D48"/>
  <c r="D49"/>
  <c r="D31"/>
  <c r="D7"/>
  <c r="E7" s="1"/>
  <c r="D46"/>
  <c r="D27"/>
  <c r="D38"/>
  <c r="D19"/>
  <c r="D33"/>
  <c r="D17"/>
  <c r="D21"/>
  <c r="D16"/>
  <c r="D34"/>
  <c r="D15"/>
  <c r="D29"/>
  <c r="D12"/>
  <c r="N9"/>
  <c r="D47"/>
  <c r="M8"/>
  <c r="D45"/>
  <c r="D44"/>
  <c r="M9"/>
  <c r="D54"/>
  <c r="D51"/>
  <c r="D13"/>
  <c r="D14"/>
  <c r="D36"/>
  <c r="D22"/>
  <c r="D53"/>
  <c r="D55"/>
  <c r="D52"/>
  <c r="D25"/>
  <c r="D37"/>
  <c r="Q3"/>
  <c r="D40"/>
  <c r="D18"/>
  <c r="D26"/>
  <c r="D28"/>
  <c r="M10" l="1"/>
  <c r="N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<sst xmlns="http://schemas.openxmlformats.org/spreadsheetml/2006/main" count="107" uniqueCount="67">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</sst>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1257.34966061817</c:v>
                </c:pt>
                <c:pt idx="1">
                  <c:v>1313.3345424651736</c:v>
                </c:pt>
                <c:pt idx="2">
                  <c:v>595.88</c:v>
                </c:pt>
                <c:pt idx="3">
                  <c:v>239.39999407953567</c:v>
                </c:pt>
                <c:pt idx="4">
                  <c:v>1096.980539141807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1313.3345424651736</v>
          </cell>
        </row>
      </sheetData>
      <sheetData sheetId="1">
        <row r="4">
          <cell r="J4">
            <v>1257.34966061817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3.0524362021793006</v>
          </cell>
        </row>
      </sheetData>
      <sheetData sheetId="4">
        <row r="47">
          <cell r="M47">
            <v>112.44999999999999</v>
          </cell>
          <cell r="O47">
            <v>2.1625452989335869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3.5971471213506061</v>
          </cell>
        </row>
      </sheetData>
      <sheetData sheetId="8">
        <row r="4">
          <cell r="J4">
            <v>44.969191094394745</v>
          </cell>
        </row>
      </sheetData>
      <sheetData sheetId="9">
        <row r="4">
          <cell r="J4">
            <v>11.686983747433775</v>
          </cell>
        </row>
      </sheetData>
      <sheetData sheetId="10">
        <row r="4">
          <cell r="J4">
            <v>24.441270964885025</v>
          </cell>
        </row>
      </sheetData>
      <sheetData sheetId="11">
        <row r="4">
          <cell r="J4">
            <v>14.491203948214244</v>
          </cell>
        </row>
      </sheetData>
      <sheetData sheetId="12">
        <row r="4">
          <cell r="J4">
            <v>60.520795476647535</v>
          </cell>
        </row>
      </sheetData>
      <sheetData sheetId="13">
        <row r="4">
          <cell r="J4">
            <v>3.6836312322090428</v>
          </cell>
        </row>
      </sheetData>
      <sheetData sheetId="14">
        <row r="4">
          <cell r="J4">
            <v>222.14864384802996</v>
          </cell>
        </row>
      </sheetData>
      <sheetData sheetId="15">
        <row r="4">
          <cell r="J4">
            <v>5.6909316591328469</v>
          </cell>
        </row>
      </sheetData>
      <sheetData sheetId="16">
        <row r="4">
          <cell r="J4">
            <v>38.51723464126605</v>
          </cell>
        </row>
      </sheetData>
      <sheetData sheetId="17">
        <row r="4">
          <cell r="J4">
            <v>5.2591700788884248</v>
          </cell>
        </row>
      </sheetData>
      <sheetData sheetId="18">
        <row r="4">
          <cell r="J4">
            <v>5.197878745769513</v>
          </cell>
        </row>
      </sheetData>
      <sheetData sheetId="19">
        <row r="4">
          <cell r="J4">
            <v>13.665160567725101</v>
          </cell>
        </row>
      </sheetData>
      <sheetData sheetId="20">
        <row r="4">
          <cell r="J4">
            <v>2.6449369943404974</v>
          </cell>
        </row>
      </sheetData>
      <sheetData sheetId="21">
        <row r="4">
          <cell r="J4">
            <v>16.214024409579846</v>
          </cell>
        </row>
      </sheetData>
      <sheetData sheetId="22">
        <row r="4">
          <cell r="J4">
            <v>9.3151484751558371</v>
          </cell>
        </row>
      </sheetData>
      <sheetData sheetId="23">
        <row r="4">
          <cell r="J4">
            <v>12.483458956849548</v>
          </cell>
        </row>
      </sheetData>
      <sheetData sheetId="24">
        <row r="4">
          <cell r="J4">
            <v>3.7935711896782105</v>
          </cell>
        </row>
      </sheetData>
      <sheetData sheetId="25">
        <row r="4">
          <cell r="J4">
            <v>18.971282019688005</v>
          </cell>
        </row>
      </sheetData>
      <sheetData sheetId="26">
        <row r="4">
          <cell r="J4">
            <v>61.223912143073477</v>
          </cell>
        </row>
      </sheetData>
      <sheetData sheetId="27">
        <row r="4">
          <cell r="J4">
            <v>1.9008043451116894</v>
          </cell>
        </row>
      </sheetData>
      <sheetData sheetId="28">
        <row r="4">
          <cell r="J4">
            <v>46.230549392053589</v>
          </cell>
        </row>
      </sheetData>
      <sheetData sheetId="29">
        <row r="4">
          <cell r="J4">
            <v>40.976698707744603</v>
          </cell>
        </row>
      </sheetData>
      <sheetData sheetId="30">
        <row r="4">
          <cell r="J4">
            <v>2.5999099308263238</v>
          </cell>
        </row>
      </sheetData>
      <sheetData sheetId="31">
        <row r="4">
          <cell r="J4">
            <v>4.7242009953451651</v>
          </cell>
        </row>
      </sheetData>
      <sheetData sheetId="32">
        <row r="4">
          <cell r="J4">
            <v>2.8522954318991585</v>
          </cell>
        </row>
      </sheetData>
      <sheetData sheetId="33">
        <row r="4">
          <cell r="J4">
            <v>239.39999407953567</v>
          </cell>
        </row>
      </sheetData>
      <sheetData sheetId="34">
        <row r="4">
          <cell r="J4">
            <v>0.9761532141836039</v>
          </cell>
        </row>
      </sheetData>
      <sheetData sheetId="35">
        <row r="4">
          <cell r="J4">
            <v>12.695775775106307</v>
          </cell>
        </row>
      </sheetData>
      <sheetData sheetId="36">
        <row r="4">
          <cell r="J4">
            <v>19.538867120702513</v>
          </cell>
        </row>
      </sheetData>
      <sheetData sheetId="37">
        <row r="4">
          <cell r="J4">
            <v>10.681946317939595</v>
          </cell>
        </row>
      </sheetData>
      <sheetData sheetId="38">
        <row r="4">
          <cell r="J4">
            <v>9.8059854954691179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15" sqref="B15:D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10.84+5.53</f>
        <v>16.37</v>
      </c>
      <c r="J2" t="s">
        <v>6</v>
      </c>
      <c r="K2" s="9">
        <f>13.17+37.53</f>
        <v>50.7</v>
      </c>
      <c r="M2" t="s">
        <v>59</v>
      </c>
      <c r="N2" s="9">
        <f>595.88</f>
        <v>595.88</v>
      </c>
      <c r="P2" t="s">
        <v>8</v>
      </c>
      <c r="Q2" s="10">
        <f>N2+K2+H2</f>
        <v>662.95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0.14722587969046355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4502.9447363046875</v>
      </c>
      <c r="D7" s="20">
        <f>(C7*[1]Feuil1!$K$2-C4)/C4</f>
        <v>0.57967606400819816</v>
      </c>
      <c r="E7" s="31">
        <f>C7-C7/(1+D7)</f>
        <v>1652.3952857552372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1257.34966061817</v>
      </c>
    </row>
    <row r="9" spans="2:20">
      <c r="M9" s="17" t="str">
        <f>IF(C13&gt;C7*Params!F8,B13,"Others")</f>
        <v>ETH</v>
      </c>
      <c r="N9" s="18">
        <f>IF(C13&gt;C7*0.1,C13,C7)</f>
        <v>1313.3345424651736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595.88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239.39999407953567</v>
      </c>
    </row>
    <row r="12" spans="2:20">
      <c r="B12" s="7" t="s">
        <v>4</v>
      </c>
      <c r="C12" s="1">
        <f>[2]BTC!J4</f>
        <v>1257.34966061817</v>
      </c>
      <c r="D12" s="20">
        <f>C12/$C$7</f>
        <v>0.27922831263747772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1096.980539141807</v>
      </c>
    </row>
    <row r="13" spans="2:20">
      <c r="B13" s="7" t="s">
        <v>19</v>
      </c>
      <c r="C13" s="1">
        <f>[2]ETH!J4</f>
        <v>1313.3345424651736</v>
      </c>
      <c r="D13" s="20">
        <f t="shared" ref="D13:D55" si="0">C13/$C$7</f>
        <v>0.29166126154658367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595.88</v>
      </c>
      <c r="D14" s="20">
        <f t="shared" si="0"/>
        <v>0.13233118212527856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239.39999407953567</v>
      </c>
      <c r="D15" s="20">
        <f t="shared" si="0"/>
        <v>5.3165208124672153E-2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222.14864384802996</v>
      </c>
      <c r="D16" s="20">
        <f t="shared" si="0"/>
        <v>4.9334081774748767E-2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2.4972547207470584E-2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2.3540151213800643E-2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1.3890909985124811E-2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60.520795476647535</v>
      </c>
      <c r="D20" s="20">
        <f t="shared" si="0"/>
        <v>1.3440270538677216E-2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1.1259298740940496E-2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46.230549392053589</v>
      </c>
      <c r="D22" s="20">
        <f t="shared" si="0"/>
        <v>1.0266737013075669E-2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61.223912143073477</v>
      </c>
      <c r="D23" s="20">
        <f t="shared" si="0"/>
        <v>1.359641650706033E-2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44.969191094394745</v>
      </c>
      <c r="D24" s="20">
        <f t="shared" si="0"/>
        <v>9.9866184747580133E-3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40.976698707744603</v>
      </c>
      <c r="D25" s="20">
        <f t="shared" si="0"/>
        <v>9.0999781492703512E-3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38.51723464126605</v>
      </c>
      <c r="D26" s="20">
        <f t="shared" si="0"/>
        <v>8.5537879980456897E-3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16.37</v>
      </c>
      <c r="D27" s="20">
        <f t="shared" si="0"/>
        <v>3.6353988242444958E-3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24.441270964885025</v>
      </c>
      <c r="D28" s="20">
        <f t="shared" si="0"/>
        <v>5.4278416450081945E-3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18.971282019688005</v>
      </c>
      <c r="D29" s="20">
        <f t="shared" si="0"/>
        <v>4.2130834666331404E-3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19.538867120702513</v>
      </c>
      <c r="D30" s="20">
        <f t="shared" si="0"/>
        <v>4.3391310053556105E-3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13.665160567725101</v>
      </c>
      <c r="D31" s="20">
        <f t="shared" si="0"/>
        <v>3.0347164728784406E-3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14.491203948214244</v>
      </c>
      <c r="D32" s="20">
        <f t="shared" si="0"/>
        <v>3.218161624631964E-3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11.686983747433775</v>
      </c>
      <c r="D33" s="20">
        <f t="shared" si="0"/>
        <v>2.5954091004511469E-3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12.695775775106307</v>
      </c>
      <c r="D34" s="20">
        <f t="shared" si="0"/>
        <v>2.819438504929335E-3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16.214024409579846</v>
      </c>
      <c r="D35" s="20">
        <f t="shared" si="0"/>
        <v>3.6007602489223044E-3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12.483458956849548</v>
      </c>
      <c r="D36" s="20">
        <f t="shared" si="0"/>
        <v>2.772287844485966E-3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2.3318074315557239E-3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9.3151484751558371</v>
      </c>
      <c r="D38" s="20">
        <f t="shared" si="0"/>
        <v>2.0686792800393666E-3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5.2591700788884248</v>
      </c>
      <c r="D39" s="20">
        <f t="shared" si="0"/>
        <v>1.1679401784540507E-3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5.6909316591328469</v>
      </c>
      <c r="D40" s="20">
        <f t="shared" si="0"/>
        <v>1.2638244509754018E-3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4.7242009953451651</v>
      </c>
      <c r="D41" s="20">
        <f t="shared" si="0"/>
        <v>1.0491359037246479E-3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5.197878745769513</v>
      </c>
      <c r="D42" s="20">
        <f t="shared" si="0"/>
        <v>1.1543287893057996E-3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3.5971471213506061</v>
      </c>
      <c r="D43" s="20">
        <f t="shared" si="0"/>
        <v>7.98843275234726E-4</v>
      </c>
    </row>
    <row r="44" spans="2:14">
      <c r="B44" s="22" t="s">
        <v>23</v>
      </c>
      <c r="C44" s="9">
        <f>[2]LUNA!J4</f>
        <v>3.7935711896782105</v>
      </c>
      <c r="D44" s="20">
        <f t="shared" si="0"/>
        <v>8.4246452306927053E-4</v>
      </c>
    </row>
    <row r="45" spans="2:14">
      <c r="B45" s="22" t="s">
        <v>36</v>
      </c>
      <c r="C45" s="9">
        <f>[2]AMP!$J$4</f>
        <v>3.6836312322090428</v>
      </c>
      <c r="D45" s="20">
        <f t="shared" si="0"/>
        <v>8.1804939832150615E-4</v>
      </c>
    </row>
    <row r="46" spans="2:14">
      <c r="B46" s="7" t="s">
        <v>25</v>
      </c>
      <c r="C46" s="1">
        <f>[2]POLIS!J4</f>
        <v>3.0524362021793006</v>
      </c>
      <c r="D46" s="20">
        <f t="shared" si="0"/>
        <v>6.7787556386584983E-4</v>
      </c>
    </row>
    <row r="47" spans="2:14">
      <c r="B47" s="22" t="s">
        <v>40</v>
      </c>
      <c r="C47" s="9">
        <f>[2]SHPING!$J$4</f>
        <v>2.8522954318991585</v>
      </c>
      <c r="D47" s="20">
        <f t="shared" si="0"/>
        <v>6.3342892238999057E-4</v>
      </c>
    </row>
    <row r="48" spans="2:14">
      <c r="B48" s="22" t="s">
        <v>50</v>
      </c>
      <c r="C48" s="9">
        <f>[2]KAVA!$J$4</f>
        <v>2.6449369943404974</v>
      </c>
      <c r="D48" s="20">
        <f t="shared" si="0"/>
        <v>5.8737940375236494E-4</v>
      </c>
    </row>
    <row r="49" spans="2:4">
      <c r="B49" s="22" t="s">
        <v>62</v>
      </c>
      <c r="C49" s="10">
        <f>[2]SEI!$J$4</f>
        <v>2.5999099308263238</v>
      </c>
      <c r="D49" s="20">
        <f t="shared" si="0"/>
        <v>5.7737993315012861E-4</v>
      </c>
    </row>
    <row r="50" spans="2:4">
      <c r="B50" s="22" t="s">
        <v>65</v>
      </c>
      <c r="C50" s="10">
        <f>[2]DYDX!$J$4</f>
        <v>9.8059854954691179</v>
      </c>
      <c r="D50" s="20">
        <f t="shared" si="0"/>
        <v>2.1776828430535738E-3</v>
      </c>
    </row>
    <row r="51" spans="2:4">
      <c r="B51" s="22" t="s">
        <v>66</v>
      </c>
      <c r="C51" s="10">
        <f>[2]TIA!$J$4</f>
        <v>10.681946317939595</v>
      </c>
      <c r="D51" s="20">
        <f t="shared" si="0"/>
        <v>2.3722135054905572E-3</v>
      </c>
    </row>
    <row r="52" spans="2:4">
      <c r="B52" s="7" t="s">
        <v>28</v>
      </c>
      <c r="C52" s="1">
        <f>[2]ATLAS!O47</f>
        <v>2.1625452989335869</v>
      </c>
      <c r="D52" s="20">
        <f t="shared" si="0"/>
        <v>4.8025135229802214E-4</v>
      </c>
    </row>
    <row r="53" spans="2:4">
      <c r="B53" s="22" t="s">
        <v>63</v>
      </c>
      <c r="C53" s="10">
        <f>[2]MEME!$J$4</f>
        <v>1.9008043451116894</v>
      </c>
      <c r="D53" s="20">
        <f t="shared" si="0"/>
        <v>4.2212473312998555E-4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3.7681865964725621E-4</v>
      </c>
    </row>
    <row r="55" spans="2:4">
      <c r="B55" s="22" t="s">
        <v>43</v>
      </c>
      <c r="C55" s="9">
        <f>[2]TRX!$J$4</f>
        <v>0.9761532141836039</v>
      </c>
      <c r="D55" s="20">
        <f t="shared" si="0"/>
        <v>2.1678107801622226E-4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2023-12-27T16:44:11Z</dcterms:modified>
</cp:coreProperties>
</file>