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46" l="1"/>
  <c r="C25"/>
  <c r="C29" l="1"/>
  <c r="T2"/>
  <c r="C25" i="2" l="1"/>
  <c r="C34" i="1" l="1"/>
  <c r="C4"/>
  <c r="C38"/>
  <c r="C27"/>
  <c r="Q2" l="1"/>
  <c r="C45" l="1"/>
  <c r="C48" l="1"/>
  <c r="C44" l="1"/>
  <c r="C43" l="1"/>
  <c r="C17" l="1"/>
  <c r="C39" l="1"/>
  <c r="C50" l="1"/>
  <c r="C33" l="1"/>
  <c r="C49"/>
  <c r="C23"/>
  <c r="C47"/>
  <c r="C36"/>
  <c r="C37"/>
  <c r="C40"/>
  <c r="C18"/>
  <c r="C30"/>
  <c r="C26" l="1"/>
  <c r="C42"/>
  <c r="C24"/>
  <c r="C32"/>
  <c r="C41"/>
  <c r="C35"/>
  <c r="C28"/>
  <c r="C22"/>
  <c r="C20"/>
  <c r="C21"/>
  <c r="C19"/>
  <c r="C12" l="1"/>
  <c r="C16"/>
  <c r="C13" l="1"/>
  <c r="C31" l="1"/>
  <c r="C14" l="1"/>
  <c r="C15" l="1"/>
  <c r="C7" l="1"/>
  <c r="D27" l="1"/>
  <c r="N8"/>
  <c r="D45"/>
  <c r="D23"/>
  <c r="D32"/>
  <c r="D21"/>
  <c r="D22"/>
  <c r="D25"/>
  <c r="D18"/>
  <c r="D35"/>
  <c r="M9"/>
  <c r="M8"/>
  <c r="D16"/>
  <c r="D50"/>
  <c r="D37"/>
  <c r="N9"/>
  <c r="D33"/>
  <c r="D48"/>
  <c r="D28"/>
  <c r="D31"/>
  <c r="D30"/>
  <c r="D43"/>
  <c r="D47"/>
  <c r="D46"/>
  <c r="D40"/>
  <c r="D13"/>
  <c r="D49"/>
  <c r="D38"/>
  <c r="D41"/>
  <c r="D17"/>
  <c r="D44"/>
  <c r="Q3"/>
  <c r="D36"/>
  <c r="D39"/>
  <c r="D34"/>
  <c r="D19"/>
  <c r="D29"/>
  <c r="D24"/>
  <c r="D26"/>
  <c r="D12"/>
  <c r="D42"/>
  <c r="D20"/>
  <c r="D7"/>
  <c r="E7" s="1"/>
  <c r="D15"/>
  <c r="D14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<sst xmlns="http://schemas.openxmlformats.org/spreadsheetml/2006/main" count="97" uniqueCount="60">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</sst>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BNB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936.66194474852841</c:v>
                </c:pt>
                <c:pt idx="1">
                  <c:v>871.20022821566363</c:v>
                </c:pt>
                <c:pt idx="2">
                  <c:v>196.67748278418662</c:v>
                </c:pt>
                <c:pt idx="3">
                  <c:v>167.04568099466297</c:v>
                </c:pt>
                <c:pt idx="4">
                  <c:v>511.31743607275178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936.66194474852841</v>
          </cell>
        </row>
      </sheetData>
      <sheetData sheetId="1">
        <row r="4">
          <cell r="J4">
            <v>871.20022821566363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0.83755362639316722</v>
          </cell>
        </row>
      </sheetData>
      <sheetData sheetId="4">
        <row r="46">
          <cell r="M46">
            <v>79.390000000000015</v>
          </cell>
          <cell r="O46">
            <v>0.68217699524739928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26.899389678319046</v>
          </cell>
        </row>
      </sheetData>
      <sheetData sheetId="8">
        <row r="4">
          <cell r="J4">
            <v>7.080825732902297</v>
          </cell>
        </row>
      </sheetData>
      <sheetData sheetId="9">
        <row r="4">
          <cell r="J4">
            <v>16.274217679910283</v>
          </cell>
        </row>
      </sheetData>
      <sheetData sheetId="10">
        <row r="4">
          <cell r="J4">
            <v>11.165530274353371</v>
          </cell>
        </row>
      </sheetData>
      <sheetData sheetId="11">
        <row r="4">
          <cell r="J4">
            <v>33.570844703872943</v>
          </cell>
        </row>
      </sheetData>
      <sheetData sheetId="12">
        <row r="4">
          <cell r="J4">
            <v>1.9370848468843618</v>
          </cell>
        </row>
      </sheetData>
      <sheetData sheetId="13">
        <row r="4">
          <cell r="J4">
            <v>196.67748278418662</v>
          </cell>
        </row>
      </sheetData>
      <sheetData sheetId="14">
        <row r="4">
          <cell r="J4">
            <v>4.0181262357900716</v>
          </cell>
        </row>
      </sheetData>
      <sheetData sheetId="15">
        <row r="4">
          <cell r="J4">
            <v>29.115417285703632</v>
          </cell>
        </row>
      </sheetData>
      <sheetData sheetId="16">
        <row r="4">
          <cell r="J4">
            <v>4.2209586261747747</v>
          </cell>
        </row>
      </sheetData>
      <sheetData sheetId="17">
        <row r="4">
          <cell r="J4">
            <v>5.4847236789132294</v>
          </cell>
        </row>
      </sheetData>
      <sheetData sheetId="18">
        <row r="4">
          <cell r="J4">
            <v>8.0111599712164949</v>
          </cell>
        </row>
      </sheetData>
      <sheetData sheetId="19">
        <row r="4">
          <cell r="J4">
            <v>6.4510819300431539</v>
          </cell>
        </row>
      </sheetData>
      <sheetData sheetId="20">
        <row r="4">
          <cell r="J4">
            <v>9.2067932709097278</v>
          </cell>
        </row>
      </sheetData>
      <sheetData sheetId="21">
        <row r="4">
          <cell r="J4">
            <v>1.3452559129953101</v>
          </cell>
        </row>
      </sheetData>
      <sheetData sheetId="22">
        <row r="4">
          <cell r="J4">
            <v>28.796394899943486</v>
          </cell>
        </row>
      </sheetData>
      <sheetData sheetId="23">
        <row r="4">
          <cell r="J4">
            <v>31.403023096019858</v>
          </cell>
        </row>
      </sheetData>
      <sheetData sheetId="24">
        <row r="4">
          <cell r="J4">
            <v>24.706360865613064</v>
          </cell>
        </row>
      </sheetData>
      <sheetData sheetId="25">
        <row r="4">
          <cell r="J4">
            <v>26.297189641712428</v>
          </cell>
        </row>
      </sheetData>
      <sheetData sheetId="26">
        <row r="4">
          <cell r="J4">
            <v>3.2282720143543697</v>
          </cell>
        </row>
      </sheetData>
      <sheetData sheetId="27">
        <row r="4">
          <cell r="J4">
            <v>167.04568099466297</v>
          </cell>
        </row>
      </sheetData>
      <sheetData sheetId="28">
        <row r="4">
          <cell r="J4">
            <v>0.73089956533264466</v>
          </cell>
        </row>
      </sheetData>
      <sheetData sheetId="29">
        <row r="4">
          <cell r="J4">
            <v>7.7452809759191155</v>
          </cell>
        </row>
      </sheetData>
      <sheetData sheetId="30">
        <row r="4">
          <cell r="J4">
            <v>20.297237343320422</v>
          </cell>
        </row>
      </sheetData>
      <sheetData sheetId="31">
        <row r="4">
          <cell r="J4">
            <v>4.8292983774126119</v>
          </cell>
        </row>
      </sheetData>
      <sheetData sheetId="32">
        <row r="4">
          <cell r="J4">
            <v>2.7482512307949247</v>
          </cell>
        </row>
      </sheetData>
      <sheetData sheetId="33">
        <row r="4">
          <cell r="J4">
            <v>1.8160316005563997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1.3811431071585289E-2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2706.1641770703168</v>
      </c>
      <c r="D7" s="20">
        <f>(C7*[1]Feuil1!$K$2-C4)/C4</f>
        <v>3.9962841647740853E-2</v>
      </c>
      <c r="E7" s="31">
        <f>C7-C7/(1+D7)</f>
        <v>103.99026402683876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936.66194474852841</v>
      </c>
    </row>
    <row r="9" spans="2:20">
      <c r="M9" s="17" t="str">
        <f>IF(C13&gt;C7*[2]Params!F8,B13,"Others")</f>
        <v>BTC</v>
      </c>
      <c r="N9" s="18">
        <f>IF(C13&gt;C7*0.1,C13,C7)</f>
        <v>871.20022821566363</v>
      </c>
    </row>
    <row r="10" spans="2:20">
      <c r="M10" s="17" t="str">
        <f>IF(OR(M9="",M9="Others"),"",IF(C14&gt;C7*[2]Params!F8,B14,"Others"))</f>
        <v>BNB</v>
      </c>
      <c r="N10" s="18">
        <f>IF(OR(M9="",M9="Others"),"",IF(C14&gt;$C$7*[2]Params!F8,C14,SUM(C14:C39)))</f>
        <v>196.67748278418662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167.04568099466297</v>
      </c>
    </row>
    <row r="12" spans="2:20">
      <c r="B12" s="7" t="s">
        <v>19</v>
      </c>
      <c r="C12" s="1">
        <f>[2]ETH!J4</f>
        <v>936.66194474852841</v>
      </c>
      <c r="D12" s="20">
        <f>C12/$C$7</f>
        <v>0.34612162583666861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511.31743607275178</v>
      </c>
    </row>
    <row r="13" spans="2:20">
      <c r="B13" s="7" t="s">
        <v>4</v>
      </c>
      <c r="C13" s="1">
        <f>[2]BTC!J4</f>
        <v>871.20022821566363</v>
      </c>
      <c r="D13" s="20">
        <f t="shared" ref="D13:D50" si="0">C13/$C$7</f>
        <v>0.32193177176664195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196.67748278418662</v>
      </c>
      <c r="D14" s="20">
        <f t="shared" si="0"/>
        <v>7.2677587136309271E-2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167.04568099466297</v>
      </c>
      <c r="D15" s="20">
        <f t="shared" si="0"/>
        <v>6.1727844308214146E-2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2.9336727118288636E-2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2.5552773400046091E-2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33.570844703872943</v>
      </c>
      <c r="D18" s="20">
        <f>C18/$C$7</f>
        <v>1.2405324476734673E-2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31.403023096019858</v>
      </c>
      <c r="D19" s="20">
        <f>C19/$C$7</f>
        <v>1.1604256446117268E-2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29.115417285703632</v>
      </c>
      <c r="D20" s="20">
        <f t="shared" si="0"/>
        <v>1.0758924950822412E-2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28.796394899943486</v>
      </c>
      <c r="D21" s="20">
        <f t="shared" si="0"/>
        <v>1.0641037651720878E-2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26.899389678319046</v>
      </c>
      <c r="D22" s="20">
        <f t="shared" si="0"/>
        <v>9.9400435148174291E-3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26.297189641712428</v>
      </c>
      <c r="D23" s="20">
        <f t="shared" si="0"/>
        <v>9.717514504305377E-3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24.706360865613064</v>
      </c>
      <c r="D24" s="20">
        <f t="shared" si="0"/>
        <v>9.1296607482108036E-3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8.3759392200681328E-3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20.297237343320422</v>
      </c>
      <c r="D26" s="20">
        <f t="shared" si="0"/>
        <v>7.5003717495418683E-3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6.0255028642248951E-3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16.274217679910283</v>
      </c>
      <c r="D28" s="20">
        <f t="shared" si="0"/>
        <v>6.0137584474008856E-3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5.0107824628289948E-3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11.165530274353371</v>
      </c>
      <c r="D30" s="20">
        <f t="shared" si="0"/>
        <v>4.1259618943153449E-3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9.2067932709097278</v>
      </c>
      <c r="D31" s="20">
        <f t="shared" si="0"/>
        <v>3.4021562139208302E-3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8.0111599712164949</v>
      </c>
      <c r="D32" s="20">
        <f t="shared" si="0"/>
        <v>2.9603377500508291E-3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7.7452809759191155</v>
      </c>
      <c r="D33" s="20">
        <f t="shared" si="0"/>
        <v>2.8620883542639043E-3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2.7751457445313972E-3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7.080825732902297</v>
      </c>
      <c r="D35" s="20">
        <f t="shared" si="0"/>
        <v>2.6165543808831185E-3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6.4510819300431539</v>
      </c>
      <c r="D36" s="20">
        <f t="shared" si="0"/>
        <v>2.3838472124877034E-3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5.4847236789132294</v>
      </c>
      <c r="D37" s="20">
        <f t="shared" si="0"/>
        <v>2.0267520076520159E-3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1.9954443436044668E-3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4.8292983774126119</v>
      </c>
      <c r="D39" s="20">
        <f t="shared" si="0"/>
        <v>1.7845548390344862E-3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4.2209586261747747</v>
      </c>
      <c r="D40" s="20">
        <f t="shared" si="0"/>
        <v>1.5597570398498027E-3</v>
      </c>
    </row>
    <row r="41" spans="2:14">
      <c r="B41" s="22" t="s">
        <v>51</v>
      </c>
      <c r="C41" s="9">
        <f>[2]DOGE!$J$4</f>
        <v>4.0181262357900716</v>
      </c>
      <c r="D41" s="20">
        <f t="shared" si="0"/>
        <v>1.4848050498325936E-3</v>
      </c>
    </row>
    <row r="42" spans="2:14">
      <c r="B42" s="22" t="s">
        <v>56</v>
      </c>
      <c r="C42" s="9">
        <f>[2]SHIB!$J$4</f>
        <v>3.2282720143543697</v>
      </c>
      <c r="D42" s="20">
        <f t="shared" si="0"/>
        <v>1.1929328019740786E-3</v>
      </c>
    </row>
    <row r="43" spans="2:14">
      <c r="B43" s="22" t="s">
        <v>50</v>
      </c>
      <c r="C43" s="9">
        <f>[2]KAVA!$J$4</f>
        <v>2.7482512307949247</v>
      </c>
      <c r="D43" s="20">
        <f t="shared" si="0"/>
        <v>1.0155522913506936E-3</v>
      </c>
    </row>
    <row r="44" spans="2:14">
      <c r="B44" s="22" t="s">
        <v>36</v>
      </c>
      <c r="C44" s="9">
        <f>[2]AMP!$J$4</f>
        <v>1.9370848468843618</v>
      </c>
      <c r="D44" s="20">
        <f t="shared" si="0"/>
        <v>7.158046297772822E-4</v>
      </c>
    </row>
    <row r="45" spans="2:14">
      <c r="B45" s="22" t="s">
        <v>40</v>
      </c>
      <c r="C45" s="9">
        <f>[2]SHPING!$J$4</f>
        <v>1.8160316005563997</v>
      </c>
      <c r="D45" s="20">
        <f t="shared" si="0"/>
        <v>6.7107221946985818E-4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6.2701059099708515E-4</v>
      </c>
    </row>
    <row r="47" spans="2:14">
      <c r="B47" s="22" t="s">
        <v>23</v>
      </c>
      <c r="C47" s="9">
        <f>[2]LUNA!J4</f>
        <v>1.3452559129953101</v>
      </c>
      <c r="D47" s="20">
        <f t="shared" si="0"/>
        <v>4.9710801894202851E-4</v>
      </c>
    </row>
    <row r="48" spans="2:14">
      <c r="B48" s="7" t="s">
        <v>25</v>
      </c>
      <c r="C48" s="1">
        <f>[2]POLIS!J4</f>
        <v>0.83755362639316722</v>
      </c>
      <c r="D48" s="20">
        <f t="shared" si="0"/>
        <v>3.0949845300956558E-4</v>
      </c>
    </row>
    <row r="49" spans="2:4">
      <c r="B49" s="22" t="s">
        <v>43</v>
      </c>
      <c r="C49" s="9">
        <f>[2]TRX!$J$4</f>
        <v>0.73089956533264466</v>
      </c>
      <c r="D49" s="20">
        <f t="shared" si="0"/>
        <v>2.7008692655296093E-4</v>
      </c>
    </row>
    <row r="50" spans="2:4">
      <c r="B50" s="7" t="s">
        <v>28</v>
      </c>
      <c r="C50" s="1">
        <f>[2]ATLAS!O46</f>
        <v>0.68217699524739928</v>
      </c>
      <c r="D50" s="20">
        <f t="shared" si="0"/>
        <v>2.5208263453768779E-4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2023-07-08T18:16:59Z</dcterms:modified>
</cp:coreProperties>
</file>