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27" i="2"/>
  <c r="K2" i="1"/>
  <c r="T2"/>
  <c r="Q2" l="1"/>
  <c r="C19"/>
  <c r="C14" l="1"/>
  <c r="C4"/>
  <c r="C37"/>
  <c r="C23"/>
  <c r="C45" l="1"/>
  <c r="C47" l="1"/>
  <c r="C46" l="1"/>
  <c r="C48"/>
  <c r="C18"/>
  <c r="C20"/>
  <c r="C43" l="1"/>
  <c r="C34" l="1"/>
  <c r="C33" l="1"/>
  <c r="C25"/>
  <c r="C40" l="1"/>
  <c r="C31" l="1"/>
  <c r="C36" l="1"/>
  <c r="C35" l="1"/>
  <c r="C50" l="1"/>
  <c r="C30" l="1"/>
  <c r="C32"/>
  <c r="C42" l="1"/>
  <c r="C38" l="1"/>
  <c r="C41" l="1"/>
  <c r="C44" l="1"/>
  <c r="C28" l="1"/>
  <c r="C49" l="1"/>
  <c r="C39" l="1"/>
  <c r="C17" l="1"/>
  <c r="C15" l="1"/>
  <c r="C24"/>
  <c r="C21"/>
  <c r="C26" l="1"/>
  <c r="C29"/>
  <c r="C16"/>
  <c r="C13"/>
  <c r="C22"/>
  <c r="C27" l="1"/>
  <c r="C12" l="1"/>
  <c r="C7" l="1"/>
  <c r="D12"/>
  <c r="N8" l="1"/>
  <c r="D7"/>
  <c r="E7" s="1"/>
  <c r="D46"/>
  <c r="D19"/>
  <c r="D50"/>
  <c r="D35"/>
  <c r="D43"/>
  <c r="D49"/>
  <c r="D22"/>
  <c r="D18"/>
  <c r="D26"/>
  <c r="D13"/>
  <c r="D14"/>
  <c r="D39"/>
  <c r="D25"/>
  <c r="D36"/>
  <c r="D27"/>
  <c r="D30"/>
  <c r="D34"/>
  <c r="D29"/>
  <c r="D28"/>
  <c r="D20"/>
  <c r="D24"/>
  <c r="D16"/>
  <c r="D42"/>
  <c r="D37"/>
  <c r="D17"/>
  <c r="D21"/>
  <c r="D38"/>
  <c r="D48"/>
  <c r="D40"/>
  <c r="D44"/>
  <c r="N9"/>
  <c r="Q3"/>
  <c r="D31"/>
  <c r="D45"/>
  <c r="D47"/>
  <c r="M9"/>
  <c r="D15"/>
  <c r="D23"/>
  <c r="D41"/>
  <c r="D33"/>
  <c r="D32"/>
  <c r="M8"/>
  <c r="N10" l="1"/>
  <c r="M10"/>
  <c r="N11" l="1"/>
  <c r="M11"/>
  <c r="M12" l="1"/>
  <c r="N12"/>
  <c r="N13" l="1"/>
  <c r="M13"/>
  <c r="M14" l="1"/>
  <c r="N14"/>
  <c r="N15" l="1"/>
  <c r="M15"/>
  <c r="N16" l="1"/>
  <c r="M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<sst xmlns="http://schemas.openxmlformats.org/spreadsheetml/2006/main" count="102" uniqueCount="62">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</sst>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1221.6813182997557</c:v>
                </c:pt>
                <c:pt idx="1">
                  <c:v>1169.3996585670525</c:v>
                </c:pt>
                <c:pt idx="2">
                  <c:v>340.16</c:v>
                </c:pt>
                <c:pt idx="3">
                  <c:v>248.21109041949191</c:v>
                </c:pt>
                <c:pt idx="4">
                  <c:v>1021.6398941947881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1169.3996585670525</v>
          </cell>
        </row>
      </sheetData>
      <sheetData sheetId="1">
        <row r="4">
          <cell r="J4">
            <v>1221.6813182997557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3.2785875661208053</v>
          </cell>
        </row>
      </sheetData>
      <sheetData sheetId="4">
        <row r="47">
          <cell r="M47">
            <v>135.05000000000001</v>
          </cell>
          <cell r="O47">
            <v>1.5486783619255959</v>
          </cell>
        </row>
      </sheetData>
      <sheetData sheetId="5">
        <row r="4">
          <cell r="C4">
            <v>-114.66666666666667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38.926770426708295</v>
          </cell>
        </row>
      </sheetData>
      <sheetData sheetId="8">
        <row r="4">
          <cell r="J4">
            <v>12.414666871277296</v>
          </cell>
        </row>
      </sheetData>
      <sheetData sheetId="9">
        <row r="4">
          <cell r="J4">
            <v>20.471322202243307</v>
          </cell>
        </row>
      </sheetData>
      <sheetData sheetId="10">
        <row r="4">
          <cell r="J4">
            <v>13.946835405423338</v>
          </cell>
        </row>
      </sheetData>
      <sheetData sheetId="11">
        <row r="4">
          <cell r="J4">
            <v>47.786323580910839</v>
          </cell>
        </row>
      </sheetData>
      <sheetData sheetId="12">
        <row r="4">
          <cell r="J4">
            <v>3.5771984121358429</v>
          </cell>
        </row>
      </sheetData>
      <sheetData sheetId="13">
        <row r="4">
          <cell r="J4">
            <v>174.32082840626879</v>
          </cell>
        </row>
      </sheetData>
      <sheetData sheetId="14">
        <row r="4">
          <cell r="J4">
            <v>5.6681365083043316</v>
          </cell>
        </row>
      </sheetData>
      <sheetData sheetId="15">
        <row r="4">
          <cell r="J4">
            <v>38.817208351240204</v>
          </cell>
        </row>
      </sheetData>
      <sheetData sheetId="16">
        <row r="4">
          <cell r="J4">
            <v>6.0883680956262731</v>
          </cell>
        </row>
      </sheetData>
      <sheetData sheetId="17">
        <row r="4">
          <cell r="J4">
            <v>11.877616132212214</v>
          </cell>
        </row>
      </sheetData>
      <sheetData sheetId="18">
        <row r="4">
          <cell r="J4">
            <v>11.592710018384757</v>
          </cell>
        </row>
      </sheetData>
      <sheetData sheetId="19">
        <row r="4">
          <cell r="J4">
            <v>7.5583270694226652</v>
          </cell>
        </row>
      </sheetData>
      <sheetData sheetId="20">
        <row r="4">
          <cell r="J4">
            <v>11.694515493154924</v>
          </cell>
        </row>
      </sheetData>
      <sheetData sheetId="21">
        <row r="4">
          <cell r="J4">
            <v>3.6935230448903518</v>
          </cell>
        </row>
      </sheetData>
      <sheetData sheetId="22">
        <row r="4">
          <cell r="J4">
            <v>22.648941792937876</v>
          </cell>
        </row>
      </sheetData>
      <sheetData sheetId="23">
        <row r="4">
          <cell r="J4">
            <v>47.353709493066241</v>
          </cell>
        </row>
      </sheetData>
      <sheetData sheetId="24">
        <row r="4">
          <cell r="J4">
            <v>40.739509397444188</v>
          </cell>
        </row>
      </sheetData>
      <sheetData sheetId="25">
        <row r="4">
          <cell r="J4">
            <v>43.522457675411601</v>
          </cell>
        </row>
      </sheetData>
      <sheetData sheetId="26">
        <row r="4">
          <cell r="J4">
            <v>4.1136058220679086</v>
          </cell>
        </row>
      </sheetData>
      <sheetData sheetId="27">
        <row r="4">
          <cell r="J4">
            <v>248.21109041949191</v>
          </cell>
        </row>
      </sheetData>
      <sheetData sheetId="28">
        <row r="4">
          <cell r="J4">
            <v>0.96285142392041589</v>
          </cell>
        </row>
      </sheetData>
      <sheetData sheetId="29">
        <row r="4">
          <cell r="J4">
            <v>11.924925287317357</v>
          </cell>
        </row>
      </sheetData>
      <sheetData sheetId="30">
        <row r="4">
          <cell r="J4">
            <v>18.838191829071178</v>
          </cell>
        </row>
      </sheetData>
      <sheetData sheetId="31">
        <row r="4">
          <cell r="J4">
            <v>4.1583615048548879</v>
          </cell>
        </row>
      </sheetData>
      <sheetData sheetId="32">
        <row r="4">
          <cell r="J4">
            <v>2.2177356070726097</v>
          </cell>
        </row>
      </sheetData>
      <sheetData sheetId="33">
        <row r="4">
          <cell r="J4">
            <v>2.4833128427678735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71.57</f>
        <v>71.569999999999993</v>
      </c>
      <c r="J2" t="s">
        <v>6</v>
      </c>
      <c r="K2" s="9">
        <f>9.93+37.53+0.82</f>
        <v>48.28</v>
      </c>
      <c r="M2" t="s">
        <v>59</v>
      </c>
      <c r="N2" s="9">
        <f>340.16</f>
        <v>340.16</v>
      </c>
      <c r="P2" t="s">
        <v>8</v>
      </c>
      <c r="Q2" s="10">
        <f>N2+K2+H2</f>
        <v>460.01000000000005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0.11401934691165347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4034.4907461751495</v>
      </c>
      <c r="D7" s="20">
        <f>(C7*[1]Feuil1!$K$2-C4)/C4</f>
        <v>0.44644425364028117</v>
      </c>
      <c r="E7" s="31">
        <f>C7-C7/(1+D7)</f>
        <v>1245.2434343471928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1221.6813182997557</v>
      </c>
    </row>
    <row r="9" spans="2:20">
      <c r="M9" s="17" t="str">
        <f>IF(C13&gt;C7*[2]Params!F8,B13,"Others")</f>
        <v>ETH</v>
      </c>
      <c r="N9" s="18">
        <f>IF(C13&gt;C7*0.1,C13,C7)</f>
        <v>1169.3996585670525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340.16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248.21109041949191</v>
      </c>
    </row>
    <row r="12" spans="2:20">
      <c r="B12" s="7" t="s">
        <v>4</v>
      </c>
      <c r="C12" s="1">
        <f>[2]BTC!J4</f>
        <v>1221.6813182997557</v>
      </c>
      <c r="D12" s="20">
        <f>C12/$C$7</f>
        <v>0.302809299899363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1021.6398941947881</v>
      </c>
    </row>
    <row r="13" spans="2:20">
      <c r="B13" s="7" t="s">
        <v>19</v>
      </c>
      <c r="C13" s="1">
        <f>[2]ETH!J4</f>
        <v>1169.3996585670525</v>
      </c>
      <c r="D13" s="20">
        <f t="shared" ref="D13:D50" si="0">C13/$C$7</f>
        <v>0.28985062357019603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340.16</v>
      </c>
      <c r="D14" s="20">
        <f t="shared" si="0"/>
        <v>8.4312995468507304E-2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248.21109041949191</v>
      </c>
      <c r="D15" s="20">
        <f t="shared" si="0"/>
        <v>6.1522285223929551E-2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174.32082840626879</v>
      </c>
      <c r="D16" s="20">
        <f t="shared" si="0"/>
        <v>4.3207641155586132E-2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135.05000000000001</v>
      </c>
      <c r="D17" s="20">
        <f t="shared" si="0"/>
        <v>3.3473865351663662E-2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114.66666666666667</v>
      </c>
      <c r="D18" s="20">
        <f>C18/$C$7</f>
        <v>2.8421596151974083E-2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71.569999999999993</v>
      </c>
      <c r="D19" s="20">
        <f>C19/$C$7</f>
        <v>1.7739537528460331E-2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21</v>
      </c>
      <c r="C20" s="1">
        <f>[2]DefiCake!$Y$2</f>
        <v>62.55</v>
      </c>
      <c r="D20" s="20">
        <f t="shared" si="0"/>
        <v>1.5503815459063767E-2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47.786323580910839</v>
      </c>
      <c r="D21" s="20">
        <f t="shared" si="0"/>
        <v>1.184444991631573E-2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47.353709493066241</v>
      </c>
      <c r="D22" s="20">
        <f t="shared" si="0"/>
        <v>1.1737220995725261E-2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48.28</v>
      </c>
      <c r="D23" s="20">
        <f t="shared" si="0"/>
        <v>1.196681391468583E-2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43.522457675411601</v>
      </c>
      <c r="D24" s="20">
        <f t="shared" si="0"/>
        <v>1.0787596356906393E-2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40.739509397444188</v>
      </c>
      <c r="D25" s="20">
        <f t="shared" si="0"/>
        <v>1.00978071237533E-2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45</v>
      </c>
      <c r="C26" s="9">
        <f>[2]ADA!$J$4</f>
        <v>38.926770426708295</v>
      </c>
      <c r="D26" s="20">
        <f t="shared" si="0"/>
        <v>9.6484966444928284E-3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38.817208351240204</v>
      </c>
      <c r="D27" s="20">
        <f t="shared" si="0"/>
        <v>9.6213402863894008E-3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49</v>
      </c>
      <c r="C28" s="1">
        <f>[2]LUNC!J4</f>
        <v>22.648941792937876</v>
      </c>
      <c r="D28" s="20">
        <f t="shared" si="0"/>
        <v>5.613829159085303E-3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20.471322202243307</v>
      </c>
      <c r="D29" s="20">
        <f t="shared" si="0"/>
        <v>5.0740783633351737E-3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18.838191829071178</v>
      </c>
      <c r="D30" s="20">
        <f t="shared" si="0"/>
        <v>4.6692861662727819E-3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11.924925287317357</v>
      </c>
      <c r="D31" s="20">
        <f t="shared" si="0"/>
        <v>2.9557448603947448E-3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13.946835405423338</v>
      </c>
      <c r="D32" s="20">
        <f t="shared" si="0"/>
        <v>3.4569010769563589E-3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12.414666871277296</v>
      </c>
      <c r="D33" s="20">
        <f t="shared" si="0"/>
        <v>3.0771335596808274E-3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44</v>
      </c>
      <c r="C34" s="9">
        <f>[2]LTC!$J$4</f>
        <v>11.694515493154924</v>
      </c>
      <c r="D34" s="20">
        <f t="shared" si="0"/>
        <v>2.8986348535417436E-3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11.592710018384757</v>
      </c>
      <c r="D35" s="20">
        <f t="shared" si="0"/>
        <v>2.8734010678733335E-3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11.877616132212214</v>
      </c>
      <c r="D36" s="20">
        <f t="shared" si="0"/>
        <v>2.9440186827724528E-3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2.2307648142537795E-3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7.5583270694226652</v>
      </c>
      <c r="D38" s="20">
        <f t="shared" si="0"/>
        <v>1.873427786787774E-3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6.0883680956262731</v>
      </c>
      <c r="D39" s="20">
        <f t="shared" si="0"/>
        <v>1.5090797026609312E-3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5.6681365083043316</v>
      </c>
      <c r="D40" s="20">
        <f t="shared" si="0"/>
        <v>1.4049199427902865E-3</v>
      </c>
    </row>
    <row r="41" spans="2:14">
      <c r="B41" s="22" t="s">
        <v>37</v>
      </c>
      <c r="C41" s="9">
        <f>[2]GRT!$J$4</f>
        <v>4.1583615048548879</v>
      </c>
      <c r="D41" s="20">
        <f t="shared" si="0"/>
        <v>1.030702947775298E-3</v>
      </c>
    </row>
    <row r="42" spans="2:14">
      <c r="B42" s="22" t="s">
        <v>56</v>
      </c>
      <c r="C42" s="9">
        <f>[2]SHIB!$J$4</f>
        <v>4.1136058220679086</v>
      </c>
      <c r="D42" s="20">
        <f t="shared" si="0"/>
        <v>1.0196096808420649E-3</v>
      </c>
    </row>
    <row r="43" spans="2:14">
      <c r="B43" s="7" t="s">
        <v>25</v>
      </c>
      <c r="C43" s="1">
        <f>[2]POLIS!J4</f>
        <v>3.2785875661208053</v>
      </c>
      <c r="D43" s="20">
        <f t="shared" si="0"/>
        <v>8.1263975366135878E-4</v>
      </c>
    </row>
    <row r="44" spans="2:14">
      <c r="B44" s="22" t="s">
        <v>23</v>
      </c>
      <c r="C44" s="9">
        <f>[2]LUNA!J4</f>
        <v>3.6935230448903518</v>
      </c>
      <c r="D44" s="20">
        <f t="shared" si="0"/>
        <v>9.1548680546409773E-4</v>
      </c>
    </row>
    <row r="45" spans="2:14">
      <c r="B45" s="22" t="s">
        <v>36</v>
      </c>
      <c r="C45" s="9">
        <f>[2]AMP!$J$4</f>
        <v>3.5771984121358429</v>
      </c>
      <c r="D45" s="20">
        <f t="shared" si="0"/>
        <v>8.866542612663476E-4</v>
      </c>
    </row>
    <row r="46" spans="2:14">
      <c r="B46" s="22" t="s">
        <v>40</v>
      </c>
      <c r="C46" s="9">
        <f>[2]SHPING!$J$4</f>
        <v>2.4833128427678735</v>
      </c>
      <c r="D46" s="20">
        <f t="shared" si="0"/>
        <v>6.1552076804790006E-4</v>
      </c>
    </row>
    <row r="47" spans="2:14">
      <c r="B47" s="22" t="s">
        <v>50</v>
      </c>
      <c r="C47" s="9">
        <f>[2]KAVA!$J$4</f>
        <v>2.2177356070726097</v>
      </c>
      <c r="D47" s="20">
        <f t="shared" si="0"/>
        <v>5.4969406217503594E-4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4.2057193999233355E-4</v>
      </c>
    </row>
    <row r="49" spans="2:4">
      <c r="B49" s="7" t="s">
        <v>28</v>
      </c>
      <c r="C49" s="1">
        <f>[2]ATLAS!O47</f>
        <v>1.5486783619255959</v>
      </c>
      <c r="D49" s="20">
        <f t="shared" si="0"/>
        <v>3.8385968870886664E-4</v>
      </c>
    </row>
    <row r="50" spans="2:4">
      <c r="B50" s="22" t="s">
        <v>43</v>
      </c>
      <c r="C50" s="9">
        <f>[2]TRX!$J$4</f>
        <v>0.96285142392041589</v>
      </c>
      <c r="D50" s="20">
        <f t="shared" si="0"/>
        <v>2.3865500864842374E-4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2023-12-12T17:58:49Z</dcterms:modified>
</cp:coreProperties>
</file>