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7" s="1"/>
  <c r="D15" s="1"/>
  <c r="D18" l="1"/>
  <c r="D48"/>
  <c r="D27"/>
  <c r="D47"/>
  <c r="D35"/>
  <c r="D19"/>
  <c r="D29"/>
  <c r="N8"/>
  <c r="D25"/>
  <c r="D55"/>
  <c r="D54"/>
  <c r="D40"/>
  <c r="N9"/>
  <c r="D17"/>
  <c r="D7"/>
  <c r="E7" s="1"/>
  <c r="M8"/>
  <c r="D34"/>
  <c r="D14"/>
  <c r="D45"/>
  <c r="D31"/>
  <c r="D12"/>
  <c r="D36"/>
  <c r="D23"/>
  <c r="D53"/>
  <c r="D13"/>
  <c r="D52"/>
  <c r="D21"/>
  <c r="D32"/>
  <c r="D39"/>
  <c r="D26"/>
  <c r="D43"/>
  <c r="D37"/>
  <c r="D41"/>
  <c r="M9"/>
  <c r="D44"/>
  <c r="D42"/>
  <c r="D24"/>
  <c r="D22"/>
  <c r="D50"/>
  <c r="D38"/>
  <c r="D30"/>
  <c r="D46"/>
  <c r="D51"/>
  <c r="D20"/>
  <c r="D33"/>
  <c r="D49"/>
  <c r="D16"/>
  <c r="Q3"/>
  <c r="D28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M26" l="1"/>
  <c r="N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<sst xmlns="http://schemas.openxmlformats.org/spreadsheetml/2006/main" count="110" uniqueCount="68">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</sst>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1225.3689245990859</c:v>
                </c:pt>
                <c:pt idx="1">
                  <c:v>1200.1957472937015</c:v>
                </c:pt>
                <c:pt idx="2">
                  <c:v>385.76</c:v>
                </c:pt>
                <c:pt idx="3">
                  <c:v>334.04217111511383</c:v>
                </c:pt>
                <c:pt idx="4">
                  <c:v>215.52305977522278</c:v>
                </c:pt>
                <c:pt idx="5">
                  <c:v>878.28235345571704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1225.3689245990859</v>
          </cell>
        </row>
      </sheetData>
      <sheetData sheetId="1">
        <row r="4">
          <cell r="J4">
            <v>1200.1957472937015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1.8425630900912595</v>
          </cell>
        </row>
      </sheetData>
      <sheetData sheetId="4">
        <row r="47">
          <cell r="M47">
            <v>146.44</v>
          </cell>
          <cell r="O47">
            <v>1.0268420627959429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2.3401691786931305</v>
          </cell>
        </row>
      </sheetData>
      <sheetData sheetId="8">
        <row r="4">
          <cell r="J4">
            <v>34.847793297148918</v>
          </cell>
        </row>
      </sheetData>
      <sheetData sheetId="9">
        <row r="4">
          <cell r="J4">
            <v>9.9873286450491658</v>
          </cell>
        </row>
      </sheetData>
      <sheetData sheetId="10">
        <row r="4">
          <cell r="J4">
            <v>19.243987562396942</v>
          </cell>
        </row>
      </sheetData>
      <sheetData sheetId="11">
        <row r="4">
          <cell r="J4">
            <v>10.886874207123855</v>
          </cell>
        </row>
      </sheetData>
      <sheetData sheetId="12">
        <row r="4">
          <cell r="J4">
            <v>40.301723402028372</v>
          </cell>
        </row>
      </sheetData>
      <sheetData sheetId="13">
        <row r="4">
          <cell r="J4">
            <v>3.3010876113308729</v>
          </cell>
        </row>
      </sheetData>
      <sheetData sheetId="14">
        <row r="4">
          <cell r="J4">
            <v>215.52305977522278</v>
          </cell>
        </row>
      </sheetData>
      <sheetData sheetId="15">
        <row r="4">
          <cell r="J4">
            <v>4.7360268542410173</v>
          </cell>
        </row>
      </sheetData>
      <sheetData sheetId="16">
        <row r="4">
          <cell r="J4">
            <v>38.604512685644714</v>
          </cell>
        </row>
      </sheetData>
      <sheetData sheetId="17">
        <row r="4">
          <cell r="J4">
            <v>4.9147012000652257</v>
          </cell>
        </row>
      </sheetData>
      <sheetData sheetId="18">
        <row r="4">
          <cell r="J4">
            <v>3.7885212134838926</v>
          </cell>
        </row>
      </sheetData>
      <sheetData sheetId="19">
        <row r="4">
          <cell r="J4">
            <v>9.9532917858769441</v>
          </cell>
        </row>
      </sheetData>
      <sheetData sheetId="20">
        <row r="4">
          <cell r="J4">
            <v>1.9874073284313223</v>
          </cell>
        </row>
      </sheetData>
      <sheetData sheetId="21">
        <row r="4">
          <cell r="J4">
            <v>13.762481301961293</v>
          </cell>
        </row>
      </sheetData>
      <sheetData sheetId="22">
        <row r="4">
          <cell r="J4">
            <v>8.6989938535738922</v>
          </cell>
        </row>
      </sheetData>
      <sheetData sheetId="23">
        <row r="4">
          <cell r="J4">
            <v>10.590243803238833</v>
          </cell>
        </row>
      </sheetData>
      <sheetData sheetId="24">
        <row r="4">
          <cell r="J4">
            <v>4.1999367296401857</v>
          </cell>
        </row>
      </sheetData>
      <sheetData sheetId="25">
        <row r="4">
          <cell r="J4">
            <v>36.438991837017319</v>
          </cell>
        </row>
      </sheetData>
      <sheetData sheetId="26">
        <row r="4">
          <cell r="J4">
            <v>42.486223495861964</v>
          </cell>
        </row>
      </sheetData>
      <sheetData sheetId="27">
        <row r="4">
          <cell r="J4">
            <v>1.3937143112065129</v>
          </cell>
        </row>
      </sheetData>
      <sheetData sheetId="28">
        <row r="4">
          <cell r="J4">
            <v>33.710494151228687</v>
          </cell>
        </row>
      </sheetData>
      <sheetData sheetId="29">
        <row r="4">
          <cell r="J4">
            <v>41.571521164708138</v>
          </cell>
        </row>
      </sheetData>
      <sheetData sheetId="30">
        <row r="4">
          <cell r="J4">
            <v>2.1906976281861246</v>
          </cell>
        </row>
      </sheetData>
      <sheetData sheetId="31">
        <row r="4">
          <cell r="J4">
            <v>10.156816494869734</v>
          </cell>
        </row>
      </sheetData>
      <sheetData sheetId="32">
        <row r="4">
          <cell r="J4">
            <v>2.2478880751216113</v>
          </cell>
        </row>
      </sheetData>
      <sheetData sheetId="33">
        <row r="4">
          <cell r="J4">
            <v>334.04217111511383</v>
          </cell>
        </row>
      </sheetData>
      <sheetData sheetId="34">
        <row r="4">
          <cell r="J4">
            <v>1.0023189440601741</v>
          </cell>
        </row>
      </sheetData>
      <sheetData sheetId="35">
        <row r="4">
          <cell r="J4">
            <v>10.561422611946297</v>
          </cell>
        </row>
      </sheetData>
      <sheetData sheetId="36">
        <row r="4">
          <cell r="J4">
            <v>15.57359827648019</v>
          </cell>
        </row>
      </sheetData>
      <sheetData sheetId="37">
        <row r="4">
          <cell r="J4">
            <v>18.019149541595638</v>
          </cell>
        </row>
      </sheetData>
      <sheetData sheetId="38">
        <row r="4">
          <cell r="J4">
            <v>17.034904177285405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</f>
        <v>68.98</v>
      </c>
      <c r="J2" t="s">
        <v>6</v>
      </c>
      <c r="K2" s="9">
        <f>17.52+37.53</f>
        <v>55.05</v>
      </c>
      <c r="M2" t="s">
        <v>59</v>
      </c>
      <c r="N2" s="9">
        <f>385.76</f>
        <v>385.76</v>
      </c>
      <c r="P2" t="s">
        <v>8</v>
      </c>
      <c r="Q2" s="10">
        <f>N2+K2+H2</f>
        <v>509.79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0.12025696744210759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4239.1722562388404</v>
      </c>
      <c r="D7" s="20">
        <f>(C7*[1]Feuil1!$K$2-C4)/C4</f>
        <v>0.43300399449381316</v>
      </c>
      <c r="E7" s="31">
        <f>C7-C7/(1+D7)</f>
        <v>1280.9304979970821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1225.3689245990859</v>
      </c>
    </row>
    <row r="9" spans="2:20">
      <c r="M9" s="17" t="str">
        <f>IF(C13&gt;C7*Params!F8,B13,"Others")</f>
        <v>BTC</v>
      </c>
      <c r="N9" s="18">
        <f>IF(C13&gt;C7*0.1,C13,C7)</f>
        <v>1200.1957472937015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385.76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334.04217111511383</v>
      </c>
    </row>
    <row r="12" spans="2:20">
      <c r="B12" s="7" t="s">
        <v>19</v>
      </c>
      <c r="C12" s="1">
        <f>[2]ETH!J4</f>
        <v>1225.3689245990859</v>
      </c>
      <c r="D12" s="20">
        <f>C12/$C$7</f>
        <v>0.28905853561286543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215.52305977522278</v>
      </c>
    </row>
    <row r="13" spans="2:20">
      <c r="B13" s="7" t="s">
        <v>4</v>
      </c>
      <c r="C13" s="1">
        <f>[2]BTC!J4</f>
        <v>1200.1957472937015</v>
      </c>
      <c r="D13" s="20">
        <f t="shared" ref="D13:D55" si="0">C13/$C$7</f>
        <v>0.28312030621717699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878.28235345571704</v>
      </c>
      <c r="Q13" s="23"/>
    </row>
    <row r="14" spans="2:20">
      <c r="B14" s="7" t="s">
        <v>59</v>
      </c>
      <c r="C14" s="1">
        <f>$N$2</f>
        <v>385.76</v>
      </c>
      <c r="D14" s="20">
        <f t="shared" si="0"/>
        <v>9.099889711541502E-2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334.04217111511383</v>
      </c>
      <c r="D15" s="20">
        <f t="shared" si="0"/>
        <v>7.8798914251125313E-2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215.52305977522278</v>
      </c>
      <c r="D16" s="20">
        <f t="shared" si="0"/>
        <v>5.0840835603704219E-2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3.4544479711689585E-2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1.8478450178109472E-2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1.4755239046477627E-2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1.2986025731552251E-2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42.486223495861964</v>
      </c>
      <c r="D21" s="20">
        <f t="shared" si="0"/>
        <v>1.0022292307969907E-2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40.301723402028372</v>
      </c>
      <c r="D22" s="20">
        <f t="shared" si="0"/>
        <v>9.5069794209744242E-3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38.604512685644714</v>
      </c>
      <c r="D23" s="20">
        <f t="shared" si="0"/>
        <v>9.1066157146197559E-3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33.710494151228687</v>
      </c>
      <c r="D24" s="20">
        <f t="shared" si="0"/>
        <v>7.9521406806757032E-3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34.847793297148918</v>
      </c>
      <c r="D25" s="20">
        <f t="shared" si="0"/>
        <v>8.2204239862777462E-3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41.571521164708138</v>
      </c>
      <c r="D26" s="20">
        <f t="shared" si="0"/>
        <v>9.8065185021738218E-3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19.243987562396942</v>
      </c>
      <c r="D27" s="20">
        <f t="shared" si="0"/>
        <v>4.5395625370201311E-3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18.019149541595638</v>
      </c>
      <c r="D28" s="20">
        <f t="shared" si="0"/>
        <v>4.250629239016329E-3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15.57359827648019</v>
      </c>
      <c r="D29" s="20">
        <f t="shared" si="0"/>
        <v>3.67373565760635E-3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17.034904177285405</v>
      </c>
      <c r="D30" s="20">
        <f t="shared" si="0"/>
        <v>4.0184505718574969E-3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36.438991837017319</v>
      </c>
      <c r="D31" s="20">
        <f t="shared" si="0"/>
        <v>8.5957799387344127E-3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13.762481301961293</v>
      </c>
      <c r="D32" s="20">
        <f t="shared" si="0"/>
        <v>3.2465020221121906E-3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9.9532917858769441</v>
      </c>
      <c r="D33" s="20">
        <f t="shared" si="0"/>
        <v>2.347932847321447E-3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10.886874207123855</v>
      </c>
      <c r="D34" s="20">
        <f t="shared" si="0"/>
        <v>2.5681603740214877E-3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10.590243803238833</v>
      </c>
      <c r="D35" s="20">
        <f t="shared" si="0"/>
        <v>2.4981867126661447E-3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10.561422611946297</v>
      </c>
      <c r="D36" s="20">
        <f t="shared" si="0"/>
        <v>2.4913879346145761E-3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1.8470587007820916E-3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9.9873286450491658</v>
      </c>
      <c r="D38" s="20">
        <f t="shared" si="0"/>
        <v>2.3559619759142116E-3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8.6989938535738922</v>
      </c>
      <c r="D39" s="20">
        <f t="shared" si="0"/>
        <v>2.0520501002929238E-3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68.98</v>
      </c>
      <c r="D40" s="20">
        <f t="shared" si="0"/>
        <v>1.6272044595140315E-2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4.9147012000652257</v>
      </c>
      <c r="D41" s="20">
        <f t="shared" si="0"/>
        <v>1.1593539736046822E-3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4.1999367296401857</v>
      </c>
      <c r="D42" s="20">
        <f t="shared" si="0"/>
        <v>9.9074453118980677E-4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4.7360268542410173</v>
      </c>
      <c r="D43" s="20">
        <f t="shared" si="0"/>
        <v>1.1172055693823128E-3</v>
      </c>
    </row>
    <row r="44" spans="2:14">
      <c r="B44" s="22" t="s">
        <v>37</v>
      </c>
      <c r="C44" s="9">
        <f>[2]GRT!$J$4</f>
        <v>3.7885212134838926</v>
      </c>
      <c r="D44" s="20">
        <f t="shared" si="0"/>
        <v>8.9369362330305889E-4</v>
      </c>
    </row>
    <row r="45" spans="2:14">
      <c r="B45" s="22" t="s">
        <v>56</v>
      </c>
      <c r="C45" s="9">
        <f>[2]SHIB!$J$4</f>
        <v>10.156816494869734</v>
      </c>
      <c r="D45" s="20">
        <f t="shared" si="0"/>
        <v>2.3959433306636278E-3</v>
      </c>
    </row>
    <row r="46" spans="2:14">
      <c r="B46" s="22" t="s">
        <v>36</v>
      </c>
      <c r="C46" s="9">
        <f>[2]AMP!$J$4</f>
        <v>3.3010876113308729</v>
      </c>
      <c r="D46" s="20">
        <f t="shared" si="0"/>
        <v>7.7871042076023758E-4</v>
      </c>
    </row>
    <row r="47" spans="2:14">
      <c r="B47" s="22" t="s">
        <v>62</v>
      </c>
      <c r="C47" s="10">
        <f>[2]SEI!$J$4</f>
        <v>2.1906976281861246</v>
      </c>
      <c r="D47" s="20">
        <f t="shared" si="0"/>
        <v>5.1677485503497729E-4</v>
      </c>
    </row>
    <row r="48" spans="2:14">
      <c r="B48" s="22" t="s">
        <v>40</v>
      </c>
      <c r="C48" s="9">
        <f>[2]SHPING!$J$4</f>
        <v>2.2478880751216113</v>
      </c>
      <c r="D48" s="20">
        <f t="shared" si="0"/>
        <v>5.3026580172895019E-4</v>
      </c>
    </row>
    <row r="49" spans="2:4">
      <c r="B49" s="7" t="s">
        <v>25</v>
      </c>
      <c r="C49" s="1">
        <f>[2]POLIS!J4</f>
        <v>1.8425630900912595</v>
      </c>
      <c r="D49" s="20">
        <f t="shared" si="0"/>
        <v>4.3465162034393327E-4</v>
      </c>
    </row>
    <row r="50" spans="2:4">
      <c r="B50" s="22" t="s">
        <v>64</v>
      </c>
      <c r="C50" s="10">
        <f>[2]ACE!$J$4</f>
        <v>2.3401691786931305</v>
      </c>
      <c r="D50" s="20">
        <f t="shared" si="0"/>
        <v>5.5203446268291538E-4</v>
      </c>
    </row>
    <row r="51" spans="2:4">
      <c r="B51" s="7" t="s">
        <v>28</v>
      </c>
      <c r="C51" s="1">
        <f>[2]ATLAS!O47</f>
        <v>1.0268420627959429</v>
      </c>
      <c r="D51" s="20">
        <f t="shared" si="0"/>
        <v>2.4222701997653602E-4</v>
      </c>
    </row>
    <row r="52" spans="2:4">
      <c r="B52" s="22" t="s">
        <v>50</v>
      </c>
      <c r="C52" s="9">
        <f>[2]KAVA!$J$4</f>
        <v>1.9874073284313223</v>
      </c>
      <c r="D52" s="20">
        <f t="shared" si="0"/>
        <v>4.6881966768546175E-4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4.0026531064002143E-4</v>
      </c>
    </row>
    <row r="54" spans="2:4">
      <c r="B54" s="22" t="s">
        <v>63</v>
      </c>
      <c r="C54" s="10">
        <f>[2]MEME!$J$4</f>
        <v>1.3937143112065129</v>
      </c>
      <c r="D54" s="20">
        <f t="shared" si="0"/>
        <v>3.2877038887848138E-4</v>
      </c>
    </row>
    <row r="55" spans="2:4">
      <c r="B55" s="22" t="s">
        <v>43</v>
      </c>
      <c r="C55" s="9">
        <f>[2]TRX!$J$4</f>
        <v>1.0023189440601741</v>
      </c>
      <c r="D55" s="20">
        <f t="shared" si="0"/>
        <v>2.3644213621776028E-4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2024-01-23T13:48:02Z</dcterms:modified>
</cp:coreProperties>
</file>