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27" l="1"/>
  <c r="T2"/>
  <c r="C26" i="2" l="1"/>
  <c r="C35" i="1" l="1"/>
  <c r="C4"/>
  <c r="C38"/>
  <c r="C26"/>
  <c r="Q2" l="1"/>
  <c r="C47" l="1"/>
  <c r="C45" l="1"/>
  <c r="C43" l="1"/>
  <c r="C46"/>
  <c r="C28"/>
  <c r="C17"/>
  <c r="C49" l="1"/>
  <c r="C16" l="1"/>
  <c r="C44" l="1"/>
  <c r="C39" l="1"/>
  <c r="C34" l="1"/>
  <c r="C42"/>
  <c r="C24"/>
  <c r="C48"/>
  <c r="C31"/>
  <c r="C15"/>
  <c r="C21"/>
  <c r="C30"/>
  <c r="C33" l="1"/>
  <c r="C50"/>
  <c r="C37"/>
  <c r="C41"/>
  <c r="C32"/>
  <c r="C36"/>
  <c r="C20"/>
  <c r="C25"/>
  <c r="C18"/>
  <c r="C40" l="1"/>
  <c r="C19"/>
  <c r="C23" l="1"/>
  <c r="C13" l="1"/>
  <c r="C12"/>
  <c r="C22" l="1"/>
  <c r="C29" l="1"/>
  <c r="C14" l="1"/>
  <c r="C7" l="1"/>
  <c r="N8" l="1"/>
  <c r="D17"/>
  <c r="D38"/>
  <c r="M9"/>
  <c r="D21"/>
  <c r="D25"/>
  <c r="D13"/>
  <c r="D33"/>
  <c r="D19"/>
  <c r="D7"/>
  <c r="E7" s="1"/>
  <c r="D34"/>
  <c r="D45"/>
  <c r="Q3"/>
  <c r="D43"/>
  <c r="D15"/>
  <c r="D23"/>
  <c r="D29"/>
  <c r="N9"/>
  <c r="D46"/>
  <c r="D32"/>
  <c r="D30"/>
  <c r="D39"/>
  <c r="D37"/>
  <c r="D40"/>
  <c r="D28"/>
  <c r="D50"/>
  <c r="D16"/>
  <c r="D42"/>
  <c r="D35"/>
  <c r="D26"/>
  <c r="D41"/>
  <c r="D47"/>
  <c r="D49"/>
  <c r="D36"/>
  <c r="D31"/>
  <c r="D24"/>
  <c r="D27"/>
  <c r="D44"/>
  <c r="D20"/>
  <c r="D48"/>
  <c r="D22"/>
  <c r="D18"/>
  <c r="M8"/>
  <c r="D12"/>
  <c r="D14"/>
  <c r="N10" l="1"/>
  <c r="M10"/>
  <c r="N11" l="1"/>
  <c r="M11"/>
  <c r="M12" l="1"/>
  <c r="N12"/>
  <c r="M13" l="1"/>
  <c r="N13"/>
  <c r="M14" l="1"/>
  <c r="N14"/>
  <c r="M15" l="1"/>
  <c r="N15"/>
  <c r="N16" l="1"/>
  <c r="M16"/>
  <c r="M17" l="1"/>
  <c r="N17"/>
  <c r="M18" l="1"/>
  <c r="N18"/>
  <c r="N19" l="1"/>
  <c r="M19"/>
  <c r="M20" l="1"/>
  <c r="N20"/>
  <c r="M21" l="1"/>
  <c r="M22" s="1"/>
  <c r="N21"/>
  <c r="N23" l="1"/>
  <c r="M23"/>
  <c r="M24" l="1"/>
  <c r="N24"/>
  <c r="M25" l="1"/>
  <c r="N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<sst xmlns="http://schemas.openxmlformats.org/spreadsheetml/2006/main" count="100" uniqueCount="61">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</sst>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1006.9424465543158</c:v>
                </c:pt>
                <c:pt idx="1">
                  <c:v>935.5178885756286</c:v>
                </c:pt>
                <c:pt idx="2">
                  <c:v>189.81734003644021</c:v>
                </c:pt>
                <c:pt idx="3">
                  <c:v>750.19903705153365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935.5178885756286</v>
          </cell>
        </row>
      </sheetData>
      <sheetData sheetId="1">
        <row r="4">
          <cell r="J4">
            <v>1006.9424465543158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0.86601457929462067</v>
          </cell>
        </row>
      </sheetData>
      <sheetData sheetId="4">
        <row r="46">
          <cell r="M46">
            <v>82.26</v>
          </cell>
          <cell r="O46">
            <v>2.0621612325827332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30.311066472678213</v>
          </cell>
        </row>
      </sheetData>
      <sheetData sheetId="8">
        <row r="4">
          <cell r="J4">
            <v>6.339121653649431</v>
          </cell>
        </row>
      </sheetData>
      <sheetData sheetId="9">
        <row r="4">
          <cell r="J4">
            <v>14.013208731194323</v>
          </cell>
        </row>
      </sheetData>
      <sheetData sheetId="10">
        <row r="4">
          <cell r="J4">
            <v>8.534668760381491</v>
          </cell>
        </row>
      </sheetData>
      <sheetData sheetId="11">
        <row r="4">
          <cell r="J4">
            <v>31.053964839002592</v>
          </cell>
        </row>
      </sheetData>
      <sheetData sheetId="12">
        <row r="4">
          <cell r="J4">
            <v>1.4736658377054925</v>
          </cell>
        </row>
      </sheetData>
      <sheetData sheetId="13">
        <row r="4">
          <cell r="J4">
            <v>145.41210527284372</v>
          </cell>
        </row>
      </sheetData>
      <sheetData sheetId="14">
        <row r="4">
          <cell r="J4">
            <v>4.0322724213037304</v>
          </cell>
        </row>
      </sheetData>
      <sheetData sheetId="15">
        <row r="4">
          <cell r="J4">
            <v>27.460814101810215</v>
          </cell>
        </row>
      </sheetData>
      <sheetData sheetId="16">
        <row r="4">
          <cell r="J4">
            <v>3.5621747781582478</v>
          </cell>
        </row>
      </sheetData>
      <sheetData sheetId="17">
        <row r="4">
          <cell r="J4">
            <v>7.1036026893632016</v>
          </cell>
        </row>
      </sheetData>
      <sheetData sheetId="18">
        <row r="4">
          <cell r="J4">
            <v>9.1531498840034953</v>
          </cell>
        </row>
      </sheetData>
      <sheetData sheetId="19">
        <row r="4">
          <cell r="J4">
            <v>11.446354143108021</v>
          </cell>
        </row>
      </sheetData>
      <sheetData sheetId="20">
        <row r="4">
          <cell r="J4">
            <v>11.259970545129137</v>
          </cell>
        </row>
      </sheetData>
      <sheetData sheetId="21">
        <row r="4">
          <cell r="J4">
            <v>1.1265516580903776</v>
          </cell>
        </row>
      </sheetData>
      <sheetData sheetId="22">
        <row r="4">
          <cell r="J4">
            <v>20.562097519812497</v>
          </cell>
        </row>
      </sheetData>
      <sheetData sheetId="23">
        <row r="4">
          <cell r="J4">
            <v>32.674528440563385</v>
          </cell>
        </row>
      </sheetData>
      <sheetData sheetId="24">
        <row r="4">
          <cell r="J4">
            <v>36.019632341554413</v>
          </cell>
        </row>
      </sheetData>
      <sheetData sheetId="25">
        <row r="4">
          <cell r="J4">
            <v>25.195633355191788</v>
          </cell>
        </row>
      </sheetData>
      <sheetData sheetId="26">
        <row r="4">
          <cell r="J4">
            <v>3.2473954104745779</v>
          </cell>
        </row>
      </sheetData>
      <sheetData sheetId="27">
        <row r="4">
          <cell r="J4">
            <v>189.81734003644021</v>
          </cell>
        </row>
      </sheetData>
      <sheetData sheetId="28">
        <row r="4">
          <cell r="J4">
            <v>0.866520110226078</v>
          </cell>
        </row>
      </sheetData>
      <sheetData sheetId="29">
        <row r="4">
          <cell r="J4">
            <v>7.6262479255867346</v>
          </cell>
        </row>
      </sheetData>
      <sheetData sheetId="30">
        <row r="4">
          <cell r="J4">
            <v>17.004121777355238</v>
          </cell>
        </row>
      </sheetData>
      <sheetData sheetId="31">
        <row r="4">
          <cell r="J4">
            <v>5.0295259483056718</v>
          </cell>
        </row>
      </sheetData>
      <sheetData sheetId="32">
        <row r="4">
          <cell r="J4">
            <v>1.8544344229190184</v>
          </cell>
        </row>
      </sheetData>
      <sheetData sheetId="33">
        <row r="4">
          <cell r="J4">
            <v>2.3754567711131198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45.14</f>
        <v>45.14</v>
      </c>
      <c r="J2" t="s">
        <v>6</v>
      </c>
      <c r="K2" s="9">
        <v>16.97</v>
      </c>
      <c r="M2" t="s">
        <v>7</v>
      </c>
      <c r="N2" s="9">
        <f>6.77922265+65.3</f>
        <v>72.079222649999991</v>
      </c>
      <c r="P2" t="s">
        <v>8</v>
      </c>
      <c r="Q2" s="10">
        <f>N2+K2+H2</f>
        <v>134.18922264999998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4.6182326641382485E-2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2905.6401530397857</v>
      </c>
      <c r="D7" s="20">
        <f>(C7*[1]Feuil1!$K$2-C4)/C4</f>
        <v>6.0197489681718196E-2</v>
      </c>
      <c r="E7" s="31">
        <f>C7-C7/(1+D7)</f>
        <v>164.98081238044506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1006.9424465543158</v>
      </c>
    </row>
    <row r="9" spans="2:20">
      <c r="M9" s="17" t="str">
        <f>IF(C13&gt;C7*[2]Params!F8,B13,"Others")</f>
        <v>ETH</v>
      </c>
      <c r="N9" s="18">
        <f>IF(C13&gt;C7*0.1,C13,C7)</f>
        <v>935.5178885756286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189.81734003644021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750.19903705153365</v>
      </c>
    </row>
    <row r="12" spans="2:20">
      <c r="B12" s="7" t="s">
        <v>4</v>
      </c>
      <c r="C12" s="1">
        <f>[2]BTC!J4</f>
        <v>1006.9424465543158</v>
      </c>
      <c r="D12" s="20">
        <f>C12/$C$7</f>
        <v>0.34654753979114911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935.5178885756286</v>
      </c>
      <c r="D13" s="20">
        <f t="shared" ref="D13:D50" si="0">C13/$C$7</f>
        <v>0.32196618965253504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189.81734003644021</v>
      </c>
      <c r="D14" s="20">
        <f t="shared" si="0"/>
        <v>6.5327201593720935E-2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145.41210527284372</v>
      </c>
      <c r="D15" s="20">
        <f t="shared" si="0"/>
        <v>5.0044774168170249E-2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82.26</v>
      </c>
      <c r="D16" s="20">
        <f t="shared" si="0"/>
        <v>2.8310456790026903E-2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2.3798542268786291E-2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57</v>
      </c>
      <c r="C18" s="9">
        <f>[2]MINA!$J$4</f>
        <v>36.019632341554413</v>
      </c>
      <c r="D18" s="20">
        <f>C18/$C$7</f>
        <v>1.2396453257941061E-2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32.674528440563385</v>
      </c>
      <c r="D19" s="20">
        <f>C19/$C$7</f>
        <v>1.1245208188075307E-2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45</v>
      </c>
      <c r="C20" s="9">
        <f>[2]ADA!$J$4</f>
        <v>30.311066472678213</v>
      </c>
      <c r="D20" s="20">
        <f t="shared" si="0"/>
        <v>1.043180327783114E-2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31.053964839002592</v>
      </c>
      <c r="D21" s="20">
        <f t="shared" si="0"/>
        <v>1.068747787179185E-2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41</v>
      </c>
      <c r="C22" s="1">
        <f>[2]XRP!$J$4</f>
        <v>17.004121777355238</v>
      </c>
      <c r="D22" s="20">
        <f t="shared" si="0"/>
        <v>5.8521086169483448E-3</v>
      </c>
      <c r="M22" s="17" t="str">
        <f>IF(OR(M21="",M21="Others"),"",IF(C26&gt;C7*[2]Params!F8,B26,"Others"))</f>
        <v/>
      </c>
      <c r="N22" s="18"/>
    </row>
    <row r="23" spans="2:17">
      <c r="B23" s="22" t="s">
        <v>42</v>
      </c>
      <c r="C23" s="1">
        <f>[2]DOT!$J$4</f>
        <v>27.460814101810215</v>
      </c>
      <c r="D23" s="20">
        <f t="shared" si="0"/>
        <v>9.4508654394390886E-3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25.195633355191788</v>
      </c>
      <c r="D24" s="20">
        <f t="shared" si="0"/>
        <v>8.6712848212924572E-3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49</v>
      </c>
      <c r="C25" s="1">
        <f>[2]LUNC!J4</f>
        <v>20.562097519812497</v>
      </c>
      <c r="D25" s="20">
        <f t="shared" si="0"/>
        <v>7.0766152850349016E-3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6</v>
      </c>
      <c r="C26" s="1">
        <f>$K$2</f>
        <v>16.97</v>
      </c>
      <c r="D26" s="20">
        <f t="shared" si="0"/>
        <v>5.8403653261215223E-3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5</v>
      </c>
      <c r="C27" s="1">
        <f>H$2</f>
        <v>45.14</v>
      </c>
      <c r="D27" s="20">
        <f t="shared" si="0"/>
        <v>1.553530293583533E-2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13</v>
      </c>
      <c r="D28" s="20">
        <f t="shared" si="0"/>
        <v>4.474057114883901E-3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54</v>
      </c>
      <c r="C29" s="9">
        <f>[2]LINK!$J$4</f>
        <v>11.446354143108021</v>
      </c>
      <c r="D29" s="20">
        <f t="shared" si="0"/>
        <v>3.9393570918040965E-3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48</v>
      </c>
      <c r="C30" s="9">
        <f>[2]APE!$J$4</f>
        <v>14.013208731194323</v>
      </c>
      <c r="D30" s="20">
        <f t="shared" si="0"/>
        <v>4.8227612481656279E-3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11.259970545129137</v>
      </c>
      <c r="D31" s="20">
        <f t="shared" si="0"/>
        <v>3.8752116408321672E-3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8.534668760381491</v>
      </c>
      <c r="D32" s="20">
        <f t="shared" si="0"/>
        <v>2.9372765761970904E-3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9.1531498840034953</v>
      </c>
      <c r="D33" s="20">
        <f t="shared" si="0"/>
        <v>3.1501319509326608E-3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7.6262479255867346</v>
      </c>
      <c r="D34" s="20">
        <f t="shared" si="0"/>
        <v>2.6246360608723016E-3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7</v>
      </c>
      <c r="C35" s="1">
        <f>$N$2</f>
        <v>72.079222649999991</v>
      </c>
      <c r="D35" s="20">
        <f t="shared" si="0"/>
        <v>2.4806658379425639E-2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6.339121653649431</v>
      </c>
      <c r="D36" s="20">
        <f t="shared" si="0"/>
        <v>2.1816609489711414E-3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7.1036026893632016</v>
      </c>
      <c r="D37" s="20">
        <f t="shared" si="0"/>
        <v>2.4447633964349113E-3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1.8584544938748512E-3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5.0295259483056718</v>
      </c>
      <c r="D39" s="20">
        <f t="shared" si="0"/>
        <v>1.7309527964238607E-3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4.0322724213037304</v>
      </c>
      <c r="D40" s="20">
        <f t="shared" si="0"/>
        <v>1.3877397781295454E-3</v>
      </c>
    </row>
    <row r="41" spans="2:14">
      <c r="B41" s="22" t="s">
        <v>33</v>
      </c>
      <c r="C41" s="1">
        <f>[2]EGLD!$J$4</f>
        <v>3.5621747781582478</v>
      </c>
      <c r="D41" s="20">
        <f t="shared" si="0"/>
        <v>1.2259518008214531E-3</v>
      </c>
    </row>
    <row r="42" spans="2:14">
      <c r="B42" s="22" t="s">
        <v>56</v>
      </c>
      <c r="C42" s="9">
        <f>[2]SHIB!$J$4</f>
        <v>3.2473954104745779</v>
      </c>
      <c r="D42" s="20">
        <f t="shared" si="0"/>
        <v>1.1176178877750087E-3</v>
      </c>
    </row>
    <row r="43" spans="2:14">
      <c r="B43" s="22" t="s">
        <v>40</v>
      </c>
      <c r="C43" s="9">
        <f>[2]SHPING!$J$4</f>
        <v>2.3754567711131198</v>
      </c>
      <c r="D43" s="20">
        <f t="shared" si="0"/>
        <v>8.1753302060752248E-4</v>
      </c>
    </row>
    <row r="44" spans="2:14">
      <c r="B44" s="7" t="s">
        <v>28</v>
      </c>
      <c r="C44" s="1">
        <f>[2]ATLAS!O46</f>
        <v>2.0621612325827332</v>
      </c>
      <c r="D44" s="20">
        <f t="shared" si="0"/>
        <v>7.0970977959034865E-4</v>
      </c>
    </row>
    <row r="45" spans="2:14">
      <c r="B45" s="22" t="s">
        <v>50</v>
      </c>
      <c r="C45" s="9">
        <f>[2]KAVA!$J$4</f>
        <v>1.8544344229190184</v>
      </c>
      <c r="D45" s="20">
        <f t="shared" si="0"/>
        <v>6.3821888645741959E-4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5.8396549835149753E-4</v>
      </c>
    </row>
    <row r="47" spans="2:14">
      <c r="B47" s="22" t="s">
        <v>36</v>
      </c>
      <c r="C47" s="9">
        <f>[2]AMP!$J$4</f>
        <v>1.4736658377054925</v>
      </c>
      <c r="D47" s="20">
        <f t="shared" si="0"/>
        <v>5.0717424047289257E-4</v>
      </c>
    </row>
    <row r="48" spans="2:14">
      <c r="B48" s="22" t="s">
        <v>23</v>
      </c>
      <c r="C48" s="9">
        <f>[2]LUNA!J4</f>
        <v>1.1265516580903776</v>
      </c>
      <c r="D48" s="20">
        <f t="shared" si="0"/>
        <v>3.8771203547411612E-4</v>
      </c>
    </row>
    <row r="49" spans="2:4">
      <c r="B49" s="7" t="s">
        <v>25</v>
      </c>
      <c r="C49" s="1">
        <f>[2]POLIS!J4</f>
        <v>0.86601457929462067</v>
      </c>
      <c r="D49" s="20">
        <f t="shared" si="0"/>
        <v>2.9804605308356044E-4</v>
      </c>
    </row>
    <row r="50" spans="2:4">
      <c r="B50" s="22" t="s">
        <v>43</v>
      </c>
      <c r="C50" s="9">
        <f>[2]TRX!$J$4</f>
        <v>0.866520110226078</v>
      </c>
      <c r="D50" s="20">
        <f t="shared" si="0"/>
        <v>2.982200357189974E-4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2023-10-25T14:44:09Z</dcterms:modified>
</cp:coreProperties>
</file>