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K2" i="1"/>
  <c r="N2"/>
  <c r="Q2"/>
  <c r="T2"/>
  <c r="H2"/>
  <c r="C50" l="1"/>
  <c r="C26" i="2" l="1"/>
  <c r="C14" i="1" l="1"/>
  <c r="C4"/>
  <c r="C36"/>
  <c r="C25"/>
  <c r="C45" l="1"/>
  <c r="C47" l="1"/>
  <c r="C46" l="1"/>
  <c r="C48"/>
  <c r="C18"/>
  <c r="C19"/>
  <c r="C44" l="1"/>
  <c r="C31" l="1"/>
  <c r="C35" l="1"/>
  <c r="C24"/>
  <c r="C39" l="1"/>
  <c r="C33" l="1"/>
  <c r="C34" l="1"/>
  <c r="C30" l="1"/>
  <c r="C21" l="1"/>
  <c r="C23"/>
  <c r="C49" l="1"/>
  <c r="C22" l="1"/>
  <c r="C26" l="1"/>
  <c r="C29" l="1"/>
  <c r="C32"/>
  <c r="C28"/>
  <c r="C13" l="1"/>
  <c r="C12" l="1"/>
  <c r="C41" l="1"/>
  <c r="C37" l="1"/>
  <c r="C16" l="1"/>
  <c r="C42" l="1"/>
  <c r="C15"/>
  <c r="C38" l="1"/>
  <c r="C40" l="1"/>
  <c r="C27" l="1"/>
  <c r="C17" l="1"/>
  <c r="C43" l="1"/>
  <c r="C20" l="1"/>
  <c r="C7" l="1"/>
  <c r="D20" s="1"/>
  <c r="D40" l="1"/>
  <c r="D29"/>
  <c r="D22"/>
  <c r="D45"/>
  <c r="D30"/>
  <c r="D28"/>
  <c r="D24"/>
  <c r="D14"/>
  <c r="D33"/>
  <c r="D18"/>
  <c r="D46"/>
  <c r="D17"/>
  <c r="D27"/>
  <c r="D32"/>
  <c r="Q3"/>
  <c r="M8"/>
  <c r="D15"/>
  <c r="D19"/>
  <c r="D34"/>
  <c r="D42"/>
  <c r="D43"/>
  <c r="D50"/>
  <c r="D35"/>
  <c r="D36"/>
  <c r="D16"/>
  <c r="D47"/>
  <c r="D13"/>
  <c r="D44"/>
  <c r="D49"/>
  <c r="D21"/>
  <c r="D12"/>
  <c r="D41"/>
  <c r="D26"/>
  <c r="D31"/>
  <c r="N8"/>
  <c r="M9"/>
  <c r="D37"/>
  <c r="N9"/>
  <c r="D23"/>
  <c r="D25"/>
  <c r="D39"/>
  <c r="D7"/>
  <c r="E7" s="1"/>
  <c r="D38"/>
  <c r="D48"/>
  <c r="N10" l="1"/>
  <c r="M10"/>
  <c r="N11" l="1"/>
  <c r="M11"/>
  <c r="N12" l="1"/>
  <c r="M12"/>
  <c r="N13" l="1"/>
  <c r="M13"/>
  <c r="M14" l="1"/>
  <c r="N14"/>
  <c r="N15" l="1"/>
  <c r="M15"/>
  <c r="N16" l="1"/>
  <c r="M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M26" l="1"/>
  <c r="N26"/>
  <c r="M27" l="1"/>
  <c r="N27"/>
  <c r="M28" l="1"/>
  <c r="N28"/>
  <c r="N29" l="1"/>
  <c r="M29"/>
  <c r="M30" l="1"/>
  <c r="N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<sst xmlns="http://schemas.openxmlformats.org/spreadsheetml/2006/main" count="100" uniqueCount="62">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</sst>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1224.7974241549166</c:v>
                </c:pt>
                <c:pt idx="1">
                  <c:v>1178.9912346299568</c:v>
                </c:pt>
                <c:pt idx="2">
                  <c:v>260.71000000000004</c:v>
                </c:pt>
                <c:pt idx="3">
                  <c:v>222.73331702405972</c:v>
                </c:pt>
                <c:pt idx="4">
                  <c:v>911.05078799705154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1178.9912346299568</v>
          </cell>
        </row>
      </sheetData>
      <sheetData sheetId="1">
        <row r="4">
          <cell r="J4">
            <v>1224.7974241549166</v>
          </cell>
        </row>
      </sheetData>
      <sheetData sheetId="2">
        <row r="2">
          <cell r="Y2">
            <v>61.82</v>
          </cell>
        </row>
      </sheetData>
      <sheetData sheetId="3">
        <row r="4">
          <cell r="J4">
            <v>3.4592702744138992</v>
          </cell>
        </row>
      </sheetData>
      <sheetData sheetId="4">
        <row r="47">
          <cell r="M47">
            <v>128.85000000000002</v>
          </cell>
          <cell r="O47">
            <v>1.3629850627247144</v>
          </cell>
        </row>
      </sheetData>
      <sheetData sheetId="5">
        <row r="4">
          <cell r="C4">
            <v>-85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45.088106038066485</v>
          </cell>
        </row>
      </sheetData>
      <sheetData sheetId="8">
        <row r="4">
          <cell r="J4">
            <v>9.4121025906462652</v>
          </cell>
        </row>
      </sheetData>
      <sheetData sheetId="9">
        <row r="4">
          <cell r="J4">
            <v>19.146554513415449</v>
          </cell>
        </row>
      </sheetData>
      <sheetData sheetId="10">
        <row r="4">
          <cell r="J4">
            <v>11.512373685985899</v>
          </cell>
        </row>
      </sheetData>
      <sheetData sheetId="11">
        <row r="4">
          <cell r="J4">
            <v>51.834981197515866</v>
          </cell>
        </row>
      </sheetData>
      <sheetData sheetId="12">
        <row r="4">
          <cell r="J4">
            <v>2.4404569370435309</v>
          </cell>
        </row>
      </sheetData>
      <sheetData sheetId="13">
        <row r="4">
          <cell r="J4">
            <v>156.72375707030517</v>
          </cell>
        </row>
      </sheetData>
      <sheetData sheetId="14">
        <row r="4">
          <cell r="J4">
            <v>5.4087111247685495</v>
          </cell>
        </row>
      </sheetData>
      <sheetData sheetId="15">
        <row r="4">
          <cell r="J4">
            <v>37.77999557212128</v>
          </cell>
        </row>
      </sheetData>
      <sheetData sheetId="16">
        <row r="4">
          <cell r="J4">
            <v>6.3809265608034682</v>
          </cell>
        </row>
      </sheetData>
      <sheetData sheetId="17">
        <row r="4">
          <cell r="J4">
            <v>11.012278890451636</v>
          </cell>
        </row>
      </sheetData>
      <sheetData sheetId="18">
        <row r="4">
          <cell r="J4">
            <v>12.448104176394214</v>
          </cell>
        </row>
      </sheetData>
      <sheetData sheetId="19">
        <row r="4">
          <cell r="J4">
            <v>8.1999473630829431</v>
          </cell>
        </row>
      </sheetData>
      <sheetData sheetId="20">
        <row r="4">
          <cell r="J4">
            <v>11.888180371381297</v>
          </cell>
        </row>
      </sheetData>
      <sheetData sheetId="21">
        <row r="4">
          <cell r="J4">
            <v>3.8585903098648968</v>
          </cell>
        </row>
      </sheetData>
      <sheetData sheetId="22">
        <row r="4">
          <cell r="J4">
            <v>30.193992869135666</v>
          </cell>
        </row>
      </sheetData>
      <sheetData sheetId="23">
        <row r="4">
          <cell r="J4">
            <v>43.034001636568931</v>
          </cell>
        </row>
      </sheetData>
      <sheetData sheetId="24">
        <row r="4">
          <cell r="J4">
            <v>38.294469719418068</v>
          </cell>
        </row>
      </sheetData>
      <sheetData sheetId="25">
        <row r="4">
          <cell r="J4">
            <v>49.803067595375104</v>
          </cell>
        </row>
      </sheetData>
      <sheetData sheetId="26">
        <row r="4">
          <cell r="J4">
            <v>3.9074158678835134</v>
          </cell>
        </row>
      </sheetData>
      <sheetData sheetId="27">
        <row r="4">
          <cell r="J4">
            <v>222.73331702405972</v>
          </cell>
        </row>
      </sheetData>
      <sheetData sheetId="28">
        <row r="4">
          <cell r="J4">
            <v>0.9584867432827634</v>
          </cell>
        </row>
      </sheetData>
      <sheetData sheetId="29">
        <row r="4">
          <cell r="J4">
            <v>11.67578532054711</v>
          </cell>
        </row>
      </sheetData>
      <sheetData sheetId="30">
        <row r="4">
          <cell r="J4">
            <v>19.083451701068167</v>
          </cell>
        </row>
      </sheetData>
      <sheetData sheetId="31">
        <row r="4">
          <cell r="J4">
            <v>3.9351573192133009</v>
          </cell>
        </row>
      </sheetData>
      <sheetData sheetId="32">
        <row r="4">
          <cell r="J4">
            <v>2.3159892129007362</v>
          </cell>
        </row>
      </sheetData>
      <sheetData sheetId="33">
        <row r="4">
          <cell r="J4">
            <v>2.6060254193049786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K3" sqref="K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9.93+37.53</f>
        <v>47.46</v>
      </c>
      <c r="M2" t="s">
        <v>61</v>
      </c>
      <c r="N2" s="9">
        <f>203.05+16.03+38.5+3.13</f>
        <v>260.71000000000004</v>
      </c>
      <c r="P2" t="s">
        <v>8</v>
      </c>
      <c r="Q2" s="10">
        <f>N2+K2+H2</f>
        <v>308.36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8.0616699775779108E-2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3825.0139345526181</v>
      </c>
      <c r="D7" s="20">
        <f>(C7*[1]Feuil1!$K$2-C4)/C4</f>
        <v>0.41099150753344377</v>
      </c>
      <c r="E7" s="31">
        <f>C7-C7/(1+D7)</f>
        <v>1114.1443693352271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1224.7974241549166</v>
      </c>
    </row>
    <row r="9" spans="2:20">
      <c r="M9" s="17" t="str">
        <f>IF(C13&gt;C7*[2]Params!F8,B13,"Others")</f>
        <v>ETH</v>
      </c>
      <c r="N9" s="18">
        <f>IF(C13&gt;C7*0.1,C13,C7)</f>
        <v>1178.9912346299568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260.71000000000004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222.73331702405972</v>
      </c>
    </row>
    <row r="12" spans="2:20">
      <c r="B12" s="7" t="s">
        <v>4</v>
      </c>
      <c r="C12" s="1">
        <f>[2]BTC!J4</f>
        <v>1224.7974241549166</v>
      </c>
      <c r="D12" s="20">
        <f>C12/$C$7</f>
        <v>0.32020731038151667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911.05078799705154</v>
      </c>
    </row>
    <row r="13" spans="2:20">
      <c r="B13" s="7" t="s">
        <v>19</v>
      </c>
      <c r="C13" s="1">
        <f>[2]ETH!J4</f>
        <v>1178.9912346299568</v>
      </c>
      <c r="D13" s="20">
        <f t="shared" ref="D13:D50" si="0">C13/$C$7</f>
        <v>0.30823187962264353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61</v>
      </c>
      <c r="C14" s="1">
        <f>$N$2</f>
        <v>260.71000000000004</v>
      </c>
      <c r="D14" s="20">
        <f t="shared" si="0"/>
        <v>6.8159228818729323E-2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222.73331702405972</v>
      </c>
      <c r="D15" s="20">
        <f t="shared" si="0"/>
        <v>5.8230720419613607E-2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156.72375707030517</v>
      </c>
      <c r="D16" s="20">
        <f t="shared" si="0"/>
        <v>4.0973381993348455E-2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[2]ATLAS!M47</f>
        <v>128.85000000000002</v>
      </c>
      <c r="D17" s="20">
        <f t="shared" si="0"/>
        <v>3.3686151790469382E-2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22</v>
      </c>
      <c r="C18" s="1">
        <f>-[2]BIGTIME!$C$4</f>
        <v>85</v>
      </c>
      <c r="D18" s="20">
        <f>C18/$C$7</f>
        <v>2.2222141266510651E-2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21</v>
      </c>
      <c r="C19" s="1">
        <f>[2]DefiCake!$Y$2</f>
        <v>61.82</v>
      </c>
      <c r="D19" s="20">
        <f>C19/$C$7</f>
        <v>1.6162032624655157E-2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51.834981197515866</v>
      </c>
      <c r="D20" s="20">
        <f t="shared" si="0"/>
        <v>1.3551579702566128E-2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38</v>
      </c>
      <c r="C21" s="9">
        <f>[2]NEAR!$J$4</f>
        <v>49.803067595375104</v>
      </c>
      <c r="D21" s="20">
        <f t="shared" si="0"/>
        <v>1.3020362395411817E-2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45.088106038066485</v>
      </c>
      <c r="D22" s="20">
        <f t="shared" si="0"/>
        <v>1.1787697197850885E-2</v>
      </c>
      <c r="M22" s="17" t="str">
        <f>IF(OR(M21="",M21="Others"),"",IF(C26&gt;C7*[2]Params!F8,B26,"Others"))</f>
        <v/>
      </c>
      <c r="N22" s="18"/>
    </row>
    <row r="23" spans="2:17">
      <c r="B23" s="22" t="s">
        <v>32</v>
      </c>
      <c r="C23" s="9">
        <f>[2]MATIC!$J$4</f>
        <v>43.034001636568931</v>
      </c>
      <c r="D23" s="20">
        <f t="shared" si="0"/>
        <v>1.1250678395659826E-2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38.294469719418068</v>
      </c>
      <c r="D24" s="20">
        <f t="shared" si="0"/>
        <v>1.0011589598012032E-2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6</v>
      </c>
      <c r="C25" s="1">
        <f>$K$2</f>
        <v>47.46</v>
      </c>
      <c r="D25" s="20">
        <f t="shared" si="0"/>
        <v>1.240779793539524E-2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37.77999557212128</v>
      </c>
      <c r="D26" s="20">
        <f t="shared" si="0"/>
        <v>9.8770870429626574E-3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49</v>
      </c>
      <c r="C27" s="1">
        <f>[2]LUNC!J4</f>
        <v>30.193992869135666</v>
      </c>
      <c r="D27" s="20">
        <f t="shared" si="0"/>
        <v>7.8938255875052703E-3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19.146554513415449</v>
      </c>
      <c r="D28" s="20">
        <f t="shared" si="0"/>
        <v>5.0056169313419429E-3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19.083451701068167</v>
      </c>
      <c r="D29" s="20">
        <f t="shared" si="0"/>
        <v>4.989119524161997E-3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12.448104176394214</v>
      </c>
      <c r="D30" s="20">
        <f t="shared" si="0"/>
        <v>3.2543944648008639E-3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11.888180371381297</v>
      </c>
      <c r="D31" s="20">
        <f t="shared" si="0"/>
        <v>3.1080096895834616E-3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11.512373685985899</v>
      </c>
      <c r="D32" s="20">
        <f t="shared" si="0"/>
        <v>3.0097599336804536E-3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11.67578532054711</v>
      </c>
      <c r="D33" s="20">
        <f t="shared" si="0"/>
        <v>3.0524817740076376E-3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11.012278890451636</v>
      </c>
      <c r="D34" s="20">
        <f t="shared" si="0"/>
        <v>2.8790166725862283E-3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9.4121025906462652</v>
      </c>
      <c r="D35" s="20">
        <f t="shared" si="0"/>
        <v>2.4606714515792018E-3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7" t="s">
        <v>1</v>
      </c>
      <c r="C36" s="1">
        <f>$T$2</f>
        <v>9</v>
      </c>
      <c r="D36" s="20">
        <f t="shared" si="0"/>
        <v>2.3529326046893627E-3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54</v>
      </c>
      <c r="C37" s="9">
        <f>[2]LINK!$J$4</f>
        <v>8.1999473630829431</v>
      </c>
      <c r="D37" s="20">
        <f t="shared" si="0"/>
        <v>2.1437692785927134E-3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6.3809265608034682</v>
      </c>
      <c r="D38" s="20">
        <f t="shared" si="0"/>
        <v>1.6682100170047603E-3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5.4087111247685495</v>
      </c>
      <c r="D39" s="20">
        <f t="shared" si="0"/>
        <v>1.4140369727571108E-3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23</v>
      </c>
      <c r="C40" s="9">
        <f>[2]LUNA!J4</f>
        <v>3.8585903098648968</v>
      </c>
      <c r="D40" s="20">
        <f t="shared" si="0"/>
        <v>1.0087781053577274E-3</v>
      </c>
    </row>
    <row r="41" spans="2:14">
      <c r="B41" s="22" t="s">
        <v>56</v>
      </c>
      <c r="C41" s="9">
        <f>[2]SHIB!$J$4</f>
        <v>3.9074158678835134</v>
      </c>
      <c r="D41" s="20">
        <f t="shared" si="0"/>
        <v>1.0215429106248558E-3</v>
      </c>
    </row>
    <row r="42" spans="2:14">
      <c r="B42" s="22" t="s">
        <v>37</v>
      </c>
      <c r="C42" s="9">
        <f>[2]GRT!$J$4</f>
        <v>3.9351573192133009</v>
      </c>
      <c r="D42" s="20">
        <f t="shared" si="0"/>
        <v>1.0287955512176625E-3</v>
      </c>
    </row>
    <row r="43" spans="2:14">
      <c r="B43" s="7" t="s">
        <v>28</v>
      </c>
      <c r="C43" s="1">
        <f>[2]ATLAS!O47</f>
        <v>1.3629850627247144</v>
      </c>
      <c r="D43" s="20">
        <f t="shared" si="0"/>
        <v>3.5633466597661742E-4</v>
      </c>
    </row>
    <row r="44" spans="2:14">
      <c r="B44" s="7" t="s">
        <v>25</v>
      </c>
      <c r="C44" s="1">
        <f>[2]POLIS!J4</f>
        <v>3.4592702744138992</v>
      </c>
      <c r="D44" s="20">
        <f t="shared" si="0"/>
        <v>9.0438109078902029E-4</v>
      </c>
    </row>
    <row r="45" spans="2:14">
      <c r="B45" s="22" t="s">
        <v>36</v>
      </c>
      <c r="C45" s="9">
        <f>[2]AMP!$J$4</f>
        <v>2.4404569370435309</v>
      </c>
      <c r="D45" s="20">
        <f t="shared" si="0"/>
        <v>6.3802563305667334E-4</v>
      </c>
    </row>
    <row r="46" spans="2:14">
      <c r="B46" s="22" t="s">
        <v>40</v>
      </c>
      <c r="C46" s="9">
        <f>[2]SHPING!$J$4</f>
        <v>2.6060254193049786</v>
      </c>
      <c r="D46" s="20">
        <f t="shared" si="0"/>
        <v>6.8131135308132805E-4</v>
      </c>
    </row>
    <row r="47" spans="2:14">
      <c r="B47" s="22" t="s">
        <v>50</v>
      </c>
      <c r="C47" s="9">
        <f>[2]KAVA!$J$4</f>
        <v>2.3159892129007362</v>
      </c>
      <c r="D47" s="20">
        <f t="shared" si="0"/>
        <v>6.0548517012699963E-4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4.4360455387424899E-4</v>
      </c>
    </row>
    <row r="49" spans="2:4">
      <c r="B49" s="22" t="s">
        <v>43</v>
      </c>
      <c r="C49" s="9">
        <f>[2]TRX!$J$4</f>
        <v>0.9584867432827634</v>
      </c>
      <c r="D49" s="20">
        <f t="shared" si="0"/>
        <v>2.5058385660361527E-4</v>
      </c>
    </row>
    <row r="50" spans="2:4">
      <c r="B50" s="7" t="s">
        <v>5</v>
      </c>
      <c r="C50" s="1">
        <f>H$2</f>
        <v>0.19</v>
      </c>
      <c r="D50" s="20">
        <f t="shared" si="0"/>
        <v>4.9673021654553215E-5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2023-12-04T15:39:56Z</dcterms:modified>
</cp:coreProperties>
</file>