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 l="1"/>
  <c r="C46"/>
  <c r="C28"/>
  <c r="C20" l="1"/>
  <c r="T2"/>
  <c r="C23" i="2" l="1"/>
  <c r="C30" i="1" l="1"/>
  <c r="C4"/>
  <c r="C37"/>
  <c r="C29"/>
  <c r="Q2" l="1"/>
  <c r="C45" l="1"/>
  <c r="C42" l="1"/>
  <c r="C48" l="1"/>
  <c r="C44" l="1"/>
  <c r="C16" l="1"/>
  <c r="C32" l="1"/>
  <c r="C19"/>
  <c r="C43" l="1"/>
  <c r="C17" l="1"/>
  <c r="C38" l="1"/>
  <c r="C35"/>
  <c r="C36" l="1"/>
  <c r="C25" l="1"/>
  <c r="C34" l="1"/>
  <c r="C50" l="1"/>
  <c r="C18" l="1"/>
  <c r="C15" l="1"/>
  <c r="C39" l="1"/>
  <c r="C14"/>
  <c r="C40" l="1"/>
  <c r="C21"/>
  <c r="C31"/>
  <c r="C33"/>
  <c r="C22"/>
  <c r="C26" l="1"/>
  <c r="C47"/>
  <c r="C27"/>
  <c r="C24" l="1"/>
  <c r="C49" l="1"/>
  <c r="C13"/>
  <c r="C12" l="1"/>
  <c r="C23" l="1"/>
  <c r="C7" l="1"/>
  <c r="N8" l="1"/>
  <c r="D22"/>
  <c r="Q3"/>
  <c r="D47"/>
  <c r="D34"/>
  <c r="D25"/>
  <c r="D21"/>
  <c r="D20"/>
  <c r="D31"/>
  <c r="D44"/>
  <c r="D38"/>
  <c r="D18"/>
  <c r="D45"/>
  <c r="D41"/>
  <c r="D32"/>
  <c r="D27"/>
  <c r="D48"/>
  <c r="D28"/>
  <c r="D16"/>
  <c r="D13"/>
  <c r="M9"/>
  <c r="N9"/>
  <c r="M8"/>
  <c r="D30"/>
  <c r="D12"/>
  <c r="D17"/>
  <c r="D49"/>
  <c r="D46"/>
  <c r="D15"/>
  <c r="D14"/>
  <c r="D39"/>
  <c r="D26"/>
  <c r="D40"/>
  <c r="D7"/>
  <c r="E7" s="1"/>
  <c r="D35"/>
  <c r="D19"/>
  <c r="D33"/>
  <c r="D50"/>
  <c r="D29"/>
  <c r="D24"/>
  <c r="D36"/>
  <c r="D37"/>
  <c r="D42"/>
  <c r="D43"/>
  <c r="D23"/>
  <c r="M10" l="1"/>
  <c r="N10"/>
  <c r="N11" l="1"/>
  <c r="M11"/>
  <c r="M12" l="1"/>
  <c r="N12"/>
  <c r="M13" l="1"/>
  <c r="N13"/>
  <c r="M14" l="1"/>
  <c r="N14"/>
  <c r="N15" l="1"/>
  <c r="M15"/>
  <c r="N16" l="1"/>
  <c r="M16"/>
  <c r="M17" l="1"/>
  <c r="N17"/>
  <c r="M18" l="1"/>
  <c r="N18"/>
  <c r="M19" l="1"/>
  <c r="N19"/>
  <c r="N20" l="1"/>
  <c r="M20"/>
  <c r="N21" l="1"/>
  <c r="M21"/>
  <c r="M22" s="1"/>
  <c r="N23" l="1"/>
  <c r="M23"/>
  <c r="M24" l="1"/>
  <c r="N24"/>
  <c r="N25" l="1"/>
  <c r="M25"/>
  <c r="M26" l="1"/>
  <c r="N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M37" l="1"/>
  <c r="N37"/>
  <c r="N38" l="1"/>
  <c r="M38"/>
  <c r="N39" l="1"/>
  <c r="M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<sst xmlns="http://schemas.openxmlformats.org/spreadsheetml/2006/main" count="92" uniqueCount="59">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</sst>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897.65642441379123</c:v>
                </c:pt>
                <c:pt idx="1">
                  <c:v>737.5839785232173</c:v>
                </c:pt>
                <c:pt idx="2">
                  <c:v>787.67073450459384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897.65642441379123</v>
          </cell>
        </row>
      </sheetData>
      <sheetData sheetId="1">
        <row r="4">
          <cell r="J4">
            <v>737.5839785232173</v>
          </cell>
        </row>
      </sheetData>
      <sheetData sheetId="2">
        <row r="2">
          <cell r="Y2">
            <v>66.209999999999994</v>
          </cell>
        </row>
      </sheetData>
      <sheetData sheetId="3">
        <row r="4">
          <cell r="J4">
            <v>1.0594691978610864</v>
          </cell>
        </row>
      </sheetData>
      <sheetData sheetId="4">
        <row r="46">
          <cell r="M46">
            <v>76.27000000000001</v>
          </cell>
          <cell r="O46">
            <v>0.67419299498056517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28.39710234818244</v>
          </cell>
        </row>
      </sheetData>
      <sheetData sheetId="8">
        <row r="4">
          <cell r="J4">
            <v>8.5971343642386486</v>
          </cell>
        </row>
      </sheetData>
      <sheetData sheetId="9">
        <row r="4">
          <cell r="J4">
            <v>20.887577907721781</v>
          </cell>
        </row>
      </sheetData>
      <sheetData sheetId="10">
        <row r="4">
          <cell r="J4">
            <v>12.065718414960124</v>
          </cell>
        </row>
      </sheetData>
      <sheetData sheetId="11">
        <row r="4">
          <cell r="J4">
            <v>29.462454811825523</v>
          </cell>
        </row>
      </sheetData>
      <sheetData sheetId="12">
        <row r="4">
          <cell r="J4">
            <v>2.2972229898099825</v>
          </cell>
        </row>
      </sheetData>
      <sheetData sheetId="13">
        <row r="4">
          <cell r="J4">
            <v>134.3741416694931</v>
          </cell>
        </row>
      </sheetData>
      <sheetData sheetId="14">
        <row r="4">
          <cell r="J4">
            <v>4.0851000223999696</v>
          </cell>
        </row>
      </sheetData>
      <sheetData sheetId="15">
        <row r="4">
          <cell r="J4">
            <v>26.631895361169889</v>
          </cell>
        </row>
      </sheetData>
      <sheetData sheetId="16">
        <row r="4">
          <cell r="J4">
            <v>4.5054346018943372</v>
          </cell>
        </row>
      </sheetData>
      <sheetData sheetId="17">
        <row r="4">
          <cell r="J4">
            <v>5.1451939304366556</v>
          </cell>
        </row>
      </sheetData>
      <sheetData sheetId="18">
        <row r="4">
          <cell r="J4">
            <v>8.6512111203940751</v>
          </cell>
        </row>
      </sheetData>
      <sheetData sheetId="19">
        <row r="4">
          <cell r="J4">
            <v>5.491420983162266</v>
          </cell>
        </row>
      </sheetData>
      <sheetData sheetId="20">
        <row r="4">
          <cell r="J4">
            <v>10.702743282457863</v>
          </cell>
        </row>
      </sheetData>
      <sheetData sheetId="21">
        <row r="4">
          <cell r="J4">
            <v>1.5062249728731447</v>
          </cell>
        </row>
      </sheetData>
      <sheetData sheetId="22">
        <row r="4">
          <cell r="J4">
            <v>30.935359733770731</v>
          </cell>
        </row>
      </sheetData>
      <sheetData sheetId="23">
        <row r="4">
          <cell r="J4">
            <v>34.843146828692255</v>
          </cell>
        </row>
      </sheetData>
      <sheetData sheetId="24">
        <row r="4">
          <cell r="J4">
            <v>26.996423967847505</v>
          </cell>
        </row>
      </sheetData>
      <sheetData sheetId="25">
        <row r="4">
          <cell r="J4">
            <v>25.52759651794663</v>
          </cell>
        </row>
      </sheetData>
      <sheetData sheetId="26">
        <row r="4">
          <cell r="J4">
            <v>3.5363800536666607</v>
          </cell>
        </row>
      </sheetData>
      <sheetData sheetId="27">
        <row r="4">
          <cell r="J4">
            <v>132.42716465615027</v>
          </cell>
        </row>
      </sheetData>
      <sheetData sheetId="28">
        <row r="4">
          <cell r="J4">
            <v>0.72614026422344125</v>
          </cell>
        </row>
      </sheetData>
      <sheetData sheetId="29">
        <row r="4">
          <cell r="J4">
            <v>6.8160969804457876</v>
          </cell>
        </row>
      </sheetData>
      <sheetData sheetId="30">
        <row r="4">
          <cell r="J4">
            <v>22.062917023803923</v>
          </cell>
        </row>
      </sheetData>
      <sheetData sheetId="31">
        <row r="4">
          <cell r="J4">
            <v>3.0108701260366399</v>
          </cell>
        </row>
      </sheetData>
      <sheetData sheetId="32">
        <row r="4">
          <cell r="J4">
            <v>3.2012452159199642</v>
          </cell>
        </row>
      </sheetData>
      <sheetData sheetId="33">
        <row r="4">
          <cell r="J4">
            <v>2.0138705247034103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0.22+15.37</f>
        <v>15.59</v>
      </c>
      <c r="J2" t="s">
        <v>6</v>
      </c>
      <c r="K2" s="9">
        <v>17.36</v>
      </c>
      <c r="M2" t="s">
        <v>7</v>
      </c>
      <c r="N2" s="9">
        <v>12.32</v>
      </c>
      <c r="P2" t="s">
        <v>8</v>
      </c>
      <c r="Q2" s="10">
        <f>N2+K2+H2</f>
        <v>45.269999999999996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1.8502331703741499E-2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2446.7186474040782</v>
      </c>
      <c r="D7" s="20">
        <f>(C7*[1]Feuil1!$K$2-C4)/C4</f>
        <v>-1.5584282203629776E-3</v>
      </c>
      <c r="E7" s="32">
        <f>C7-C7/(1+D7)</f>
        <v>-3.8189870045239331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897.65642441379123</v>
      </c>
    </row>
    <row r="9" spans="2:20">
      <c r="M9" s="17" t="str">
        <f>IF(C13&gt;C7*[2]Params!F8,B13,"Others")</f>
        <v>BTC</v>
      </c>
      <c r="N9" s="18">
        <f>IF(C13&gt;C7*0.1,C13,C7)</f>
        <v>737.5839785232173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787.67073450459384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897.65642441379123</v>
      </c>
      <c r="D12" s="30">
        <f>C12/$C$7</f>
        <v>0.36688175216475649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737.5839785232173</v>
      </c>
      <c r="D13" s="30">
        <f t="shared" ref="D13:D50" si="0">C13/$C$7</f>
        <v>0.3014584367130973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134.3741416694931</v>
      </c>
      <c r="D14" s="30">
        <f t="shared" si="0"/>
        <v>5.4920144501314647E-2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132.42716465615027</v>
      </c>
      <c r="D15" s="30">
        <f t="shared" si="0"/>
        <v>5.4124394235787167E-2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3.1172362249709842E-2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66.209999999999994</v>
      </c>
      <c r="D17" s="30">
        <f t="shared" si="0"/>
        <v>2.7060732982211722E-2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34.843146828692255</v>
      </c>
      <c r="D18" s="30">
        <f>C18/$C$7</f>
        <v>1.4240765633457761E-2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30.935359733770731</v>
      </c>
      <c r="D19" s="30">
        <f>C19/$C$7</f>
        <v>1.2643611379915936E-2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15.59</v>
      </c>
      <c r="D20" s="30">
        <f t="shared" si="0"/>
        <v>6.3717992326337534E-3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29.462454811825523</v>
      </c>
      <c r="D21" s="30">
        <f t="shared" si="0"/>
        <v>1.2041619433065844E-2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28.39710234818244</v>
      </c>
      <c r="D22" s="30">
        <f t="shared" si="0"/>
        <v>1.1606198521563247E-2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26.996423967847505</v>
      </c>
      <c r="D23" s="30">
        <f t="shared" si="0"/>
        <v>1.1033726332404502E-2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26.631895361169889</v>
      </c>
      <c r="D24" s="30">
        <f t="shared" si="0"/>
        <v>1.0884739603969512E-2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25.52759651794663</v>
      </c>
      <c r="D25" s="30">
        <f t="shared" si="0"/>
        <v>1.0433400891856088E-2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22.062917023803923</v>
      </c>
      <c r="D26" s="30">
        <f t="shared" si="0"/>
        <v>9.0173494395084028E-3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20.887577907721781</v>
      </c>
      <c r="D27" s="30">
        <f t="shared" si="0"/>
        <v>8.5369758103912372E-3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8.1742132554634417E-3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17.36</v>
      </c>
      <c r="D29" s="30">
        <f t="shared" si="0"/>
        <v>7.0952171057422674E-3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12.32</v>
      </c>
      <c r="D30" s="30">
        <f t="shared" si="0"/>
        <v>5.0353153653654803E-3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12.065718414960124</v>
      </c>
      <c r="D31" s="30">
        <f t="shared" si="0"/>
        <v>4.9313877702128195E-3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10.702743282457863</v>
      </c>
      <c r="D32" s="30">
        <f t="shared" si="0"/>
        <v>4.3743253004644685E-3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8.5971343642386486</v>
      </c>
      <c r="D33" s="30">
        <f t="shared" si="0"/>
        <v>3.5137404839579917E-3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8.6512111203940751</v>
      </c>
      <c r="D34" s="30">
        <f t="shared" si="0"/>
        <v>3.5358422308068992E-3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6.8160969804457876</v>
      </c>
      <c r="D35" s="30">
        <f t="shared" si="0"/>
        <v>2.785811514404215E-3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5.491420983162266</v>
      </c>
      <c r="D36" s="30">
        <f t="shared" si="0"/>
        <v>2.2444023095947543E-3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2.2070375789751294E-3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5.1451939304366556</v>
      </c>
      <c r="D38" s="30">
        <f t="shared" si="0"/>
        <v>2.102895621405268E-3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4.5054346018943372</v>
      </c>
      <c r="D39" s="30">
        <f t="shared" si="0"/>
        <v>1.8414191622214175E-3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4.0851000223999696</v>
      </c>
      <c r="D40" s="30">
        <f t="shared" si="0"/>
        <v>1.6696239376497919E-3</v>
      </c>
    </row>
    <row r="41" spans="2:14">
      <c r="B41" s="22" t="s">
        <v>56</v>
      </c>
      <c r="C41" s="9">
        <f>[2]SHIB!$J$4</f>
        <v>3.5363800536666607</v>
      </c>
      <c r="D41" s="30">
        <f t="shared" si="0"/>
        <v>1.4453562355519268E-3</v>
      </c>
    </row>
    <row r="42" spans="2:14">
      <c r="B42" s="22" t="s">
        <v>37</v>
      </c>
      <c r="C42" s="9">
        <f>[2]GRT!$J$4</f>
        <v>3.0108701260366399</v>
      </c>
      <c r="D42" s="30">
        <f t="shared" si="0"/>
        <v>1.2305747247363793E-3</v>
      </c>
    </row>
    <row r="43" spans="2:14">
      <c r="B43" s="22" t="s">
        <v>50</v>
      </c>
      <c r="C43" s="9">
        <f>[2]KAVA!$J$4</f>
        <v>3.2012452159199642</v>
      </c>
      <c r="D43" s="30">
        <f t="shared" si="0"/>
        <v>1.308383053898095E-3</v>
      </c>
    </row>
    <row r="44" spans="2:14">
      <c r="B44" s="22" t="s">
        <v>36</v>
      </c>
      <c r="C44" s="9">
        <f>[2]AMP!$J$4</f>
        <v>2.2972229898099825</v>
      </c>
      <c r="D44" s="30">
        <f t="shared" si="0"/>
        <v>9.3889953070300594E-4</v>
      </c>
    </row>
    <row r="45" spans="2:14">
      <c r="B45" s="22" t="s">
        <v>40</v>
      </c>
      <c r="C45" s="9">
        <f>[2]SHPING!$J$4</f>
        <v>2.0138705247034103</v>
      </c>
      <c r="D45" s="30">
        <f t="shared" si="0"/>
        <v>8.230903568908867E-4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6.9349763684527666E-4</v>
      </c>
    </row>
    <row r="47" spans="2:14">
      <c r="B47" s="22" t="s">
        <v>23</v>
      </c>
      <c r="C47" s="9">
        <f>[2]LUNA!J4</f>
        <v>1.5062249728731447</v>
      </c>
      <c r="D47" s="30">
        <f t="shared" si="0"/>
        <v>6.1561020694848618E-4</v>
      </c>
    </row>
    <row r="48" spans="2:14">
      <c r="B48" s="7" t="s">
        <v>25</v>
      </c>
      <c r="C48" s="1">
        <f>[2]POLIS!J4</f>
        <v>1.0594691978610864</v>
      </c>
      <c r="D48" s="30">
        <f t="shared" si="0"/>
        <v>4.3301635804556562E-4</v>
      </c>
    </row>
    <row r="49" spans="2:4">
      <c r="B49" s="22" t="s">
        <v>43</v>
      </c>
      <c r="C49" s="9">
        <f>[2]TRX!$J$4</f>
        <v>0.72614026422344125</v>
      </c>
      <c r="D49" s="30">
        <f t="shared" si="0"/>
        <v>2.96781268657049E-4</v>
      </c>
    </row>
    <row r="50" spans="2:4">
      <c r="B50" s="7" t="s">
        <v>28</v>
      </c>
      <c r="C50" s="1">
        <f>[2]ATLAS!O46</f>
        <v>0.67419299498056517</v>
      </c>
      <c r="D50" s="30">
        <f t="shared" si="0"/>
        <v>2.7554986581553671E-4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2023-06-06T07:32:39Z</dcterms:modified>
</cp:coreProperties>
</file>