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54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0" i="1"/>
  <c r="K2"/>
  <c r="T2"/>
  <c r="C27" i="2"/>
  <c r="Q2" i="1" l="1"/>
  <c r="C27"/>
  <c r="C53" l="1"/>
  <c r="C14"/>
  <c r="C4"/>
  <c r="C37"/>
  <c r="C22"/>
  <c r="C43" l="1"/>
  <c r="C45"/>
  <c r="C49" l="1"/>
  <c r="C48" l="1"/>
  <c r="C52"/>
  <c r="C17"/>
  <c r="C19"/>
  <c r="C47" l="1"/>
  <c r="C36" l="1"/>
  <c r="C33" l="1"/>
  <c r="C40" l="1"/>
  <c r="C55" l="1"/>
  <c r="C30" l="1"/>
  <c r="C32"/>
  <c r="C41" l="1"/>
  <c r="C42" l="1"/>
  <c r="C29" l="1"/>
  <c r="C51" l="1"/>
  <c r="C39" l="1"/>
  <c r="C34" l="1"/>
  <c r="C38"/>
  <c r="C35"/>
  <c r="C23" l="1"/>
  <c r="C20"/>
  <c r="C21" l="1"/>
  <c r="C26" l="1"/>
  <c r="C44" l="1"/>
  <c r="C16" l="1"/>
  <c r="C15" l="1"/>
  <c r="C13"/>
  <c r="C12" l="1"/>
  <c r="C28" l="1"/>
  <c r="C18" l="1"/>
  <c r="C24" l="1"/>
  <c r="C25" l="1"/>
  <c r="C31" l="1"/>
  <c r="C46" l="1"/>
  <c r="C7" s="1"/>
  <c r="D55" l="1"/>
  <c r="D52"/>
  <c r="D38"/>
  <c r="D26"/>
  <c r="D22"/>
  <c r="D31"/>
  <c r="D21"/>
  <c r="D12"/>
  <c r="D41"/>
  <c r="D18"/>
  <c r="D28"/>
  <c r="D50"/>
  <c r="N9"/>
  <c r="D14"/>
  <c r="D13"/>
  <c r="D33"/>
  <c r="D35"/>
  <c r="D20"/>
  <c r="D45"/>
  <c r="D43"/>
  <c r="D17"/>
  <c r="M9"/>
  <c r="D16"/>
  <c r="D29"/>
  <c r="D37"/>
  <c r="D54"/>
  <c r="D53"/>
  <c r="D25"/>
  <c r="D15"/>
  <c r="D30"/>
  <c r="D44"/>
  <c r="D47"/>
  <c r="D40"/>
  <c r="M8"/>
  <c r="Q3"/>
  <c r="D24"/>
  <c r="D42"/>
  <c r="D39"/>
  <c r="D32"/>
  <c r="D23"/>
  <c r="D7"/>
  <c r="E7" s="1"/>
  <c r="D49"/>
  <c r="N8"/>
  <c r="D19"/>
  <c r="D34"/>
  <c r="D51"/>
  <c r="D48"/>
  <c r="D36"/>
  <c r="D27"/>
  <c r="D46"/>
  <c r="N10" l="1"/>
  <c r="M10"/>
  <c r="N11" l="1"/>
  <c r="M11"/>
  <c r="N12" s="1"/>
  <c r="M12" l="1"/>
  <c r="N13" l="1"/>
  <c r="M13"/>
  <c r="N14" l="1"/>
  <c r="M14"/>
  <c r="N15" l="1"/>
  <c r="M15"/>
  <c r="N16" l="1"/>
  <c r="M16"/>
  <c r="N17" l="1"/>
  <c r="M17"/>
  <c r="N18" l="1"/>
  <c r="M18"/>
  <c r="N19" l="1"/>
  <c r="M19"/>
  <c r="N20" l="1"/>
  <c r="M20"/>
  <c r="N21" l="1"/>
  <c r="M21"/>
  <c r="N22" l="1"/>
  <c r="M22"/>
  <c r="N23" l="1"/>
  <c r="M23"/>
  <c r="N24" l="1"/>
  <c r="M24"/>
  <c r="M25" l="1"/>
  <c r="N25"/>
  <c r="N26" l="1"/>
  <c r="M26"/>
  <c r="N27" l="1"/>
  <c r="M27"/>
  <c r="N28" l="1"/>
  <c r="M28"/>
  <c r="N29" l="1"/>
  <c r="M29"/>
  <c r="N30" l="1"/>
  <c r="M30"/>
  <c r="N31" l="1"/>
  <c r="M31"/>
  <c r="N32" l="1"/>
  <c r="M32"/>
  <c r="N33" l="1"/>
  <c r="M33"/>
  <c r="M34" l="1"/>
  <c r="N34"/>
  <c r="M35" l="1"/>
  <c r="N35"/>
  <c r="N36" l="1"/>
  <c r="M36"/>
  <c r="M37" l="1"/>
  <c r="N37"/>
  <c r="N38" l="1"/>
  <c r="M38"/>
  <c r="M39" l="1"/>
  <c r="N39"/>
  <c r="M40" l="1"/>
  <c r="N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<sst xmlns="http://schemas.openxmlformats.org/spreadsheetml/2006/main" count="107" uniqueCount="67">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</sst>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1225.3770853339261</c:v>
                </c:pt>
                <c:pt idx="1">
                  <c:v>1228.4409238617375</c:v>
                </c:pt>
                <c:pt idx="2">
                  <c:v>353.47</c:v>
                </c:pt>
                <c:pt idx="3">
                  <c:v>278.08996499920255</c:v>
                </c:pt>
                <c:pt idx="4">
                  <c:v>1033.3834542994628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1225.3770853339261</v>
          </cell>
        </row>
      </sheetData>
      <sheetData sheetId="1">
        <row r="4">
          <cell r="J4">
            <v>1228.4409238617375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2.8633450956814235</v>
          </cell>
        </row>
      </sheetData>
      <sheetData sheetId="4">
        <row r="47">
          <cell r="M47">
            <v>117.75</v>
          </cell>
          <cell r="O47">
            <v>1.7229506309527309</v>
          </cell>
        </row>
      </sheetData>
      <sheetData sheetId="5">
        <row r="4">
          <cell r="C4">
            <v>-123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4.132901166113073</v>
          </cell>
        </row>
      </sheetData>
      <sheetData sheetId="8">
        <row r="4">
          <cell r="J4">
            <v>41.618801305580313</v>
          </cell>
        </row>
      </sheetData>
      <sheetData sheetId="9">
        <row r="4">
          <cell r="J4">
            <v>12.235743318566568</v>
          </cell>
        </row>
      </sheetData>
      <sheetData sheetId="10">
        <row r="4">
          <cell r="J4">
            <v>21.837538135649734</v>
          </cell>
        </row>
      </sheetData>
      <sheetData sheetId="11">
        <row r="4">
          <cell r="J4">
            <v>12.706713868323767</v>
          </cell>
        </row>
      </sheetData>
      <sheetData sheetId="12">
        <row r="4">
          <cell r="J4">
            <v>54.064352416715408</v>
          </cell>
        </row>
      </sheetData>
      <sheetData sheetId="13">
        <row r="4">
          <cell r="J4">
            <v>3.6125885463059495</v>
          </cell>
        </row>
      </sheetData>
      <sheetData sheetId="14">
        <row r="4">
          <cell r="J4">
            <v>180.27153807298978</v>
          </cell>
        </row>
      </sheetData>
      <sheetData sheetId="15">
        <row r="4">
          <cell r="J4">
            <v>5.5391844511123063</v>
          </cell>
        </row>
      </sheetData>
      <sheetData sheetId="16">
        <row r="4">
          <cell r="J4">
            <v>39.421474183138209</v>
          </cell>
        </row>
      </sheetData>
      <sheetData sheetId="17">
        <row r="4">
          <cell r="J4">
            <v>5.7080228860957103</v>
          </cell>
        </row>
      </sheetData>
      <sheetData sheetId="18">
        <row r="4">
          <cell r="J4">
            <v>4.2152215247161369</v>
          </cell>
        </row>
      </sheetData>
      <sheetData sheetId="19">
        <row r="4">
          <cell r="J4">
            <v>13.885076376281534</v>
          </cell>
        </row>
      </sheetData>
      <sheetData sheetId="20">
        <row r="4">
          <cell r="J4">
            <v>2.227505970638429</v>
          </cell>
        </row>
      </sheetData>
      <sheetData sheetId="21">
        <row r="4">
          <cell r="J4">
            <v>11.462804801833403</v>
          </cell>
        </row>
      </sheetData>
      <sheetData sheetId="22">
        <row r="4">
          <cell r="J4">
            <v>7.7753596338301083</v>
          </cell>
        </row>
      </sheetData>
      <sheetData sheetId="23">
        <row r="4">
          <cell r="J4">
            <v>11.583313454204148</v>
          </cell>
        </row>
      </sheetData>
      <sheetData sheetId="24">
        <row r="4">
          <cell r="J4">
            <v>3.9461688620557935</v>
          </cell>
        </row>
      </sheetData>
      <sheetData sheetId="25">
        <row r="4">
          <cell r="J4">
            <v>20.446909806362452</v>
          </cell>
        </row>
      </sheetData>
      <sheetData sheetId="26">
        <row r="4">
          <cell r="J4">
            <v>43.638519366239329</v>
          </cell>
        </row>
      </sheetData>
      <sheetData sheetId="27">
        <row r="4">
          <cell r="J4">
            <v>1.9697079388623537</v>
          </cell>
        </row>
      </sheetData>
      <sheetData sheetId="28">
        <row r="4">
          <cell r="J4">
            <v>41.842881001107209</v>
          </cell>
        </row>
      </sheetData>
      <sheetData sheetId="29">
        <row r="4">
          <cell r="J4">
            <v>47.784870193205862</v>
          </cell>
        </row>
      </sheetData>
      <sheetData sheetId="30">
        <row r="4">
          <cell r="J4">
            <v>2.1081625749799531</v>
          </cell>
        </row>
      </sheetData>
      <sheetData sheetId="31">
        <row r="4">
          <cell r="J4">
            <v>4.4677273400566708</v>
          </cell>
        </row>
      </sheetData>
      <sheetData sheetId="32">
        <row r="4">
          <cell r="J4">
            <v>2.7772115408338696</v>
          </cell>
        </row>
      </sheetData>
      <sheetData sheetId="33">
        <row r="4">
          <cell r="J4">
            <v>278.08996499920255</v>
          </cell>
        </row>
      </sheetData>
      <sheetData sheetId="34">
        <row r="4">
          <cell r="J4">
            <v>0.93798262256929266</v>
          </cell>
        </row>
      </sheetData>
      <sheetData sheetId="35">
        <row r="4">
          <cell r="J4">
            <v>11.95309775143792</v>
          </cell>
        </row>
      </sheetData>
      <sheetData sheetId="36">
        <row r="4">
          <cell r="J4">
            <v>18.694029357488262</v>
          </cell>
        </row>
      </sheetData>
      <sheetData sheetId="37">
        <row r="4">
          <cell r="J4">
            <v>0.9090592896323777</v>
          </cell>
        </row>
      </sheetData>
      <sheetData sheetId="38">
        <row r="4">
          <cell r="J4">
            <v>0.9758972159028888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topLeftCell="A22" workbookViewId="0">
      <selection activeCell="B46" sqref="B46:D47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24.71+5.53</f>
        <v>30.240000000000002</v>
      </c>
      <c r="J2" t="s">
        <v>6</v>
      </c>
      <c r="K2" s="9">
        <f>10.78+37.53</f>
        <v>48.31</v>
      </c>
      <c r="M2" t="s">
        <v>59</v>
      </c>
      <c r="N2" s="9">
        <f>353.47</f>
        <v>353.47</v>
      </c>
      <c r="P2" t="s">
        <v>8</v>
      </c>
      <c r="Q2" s="10">
        <f>N2+K2+H2</f>
        <v>432.02000000000004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0.10489075599553016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4118.7614284943302</v>
      </c>
      <c r="D7" s="20">
        <f>(C7*[1]Feuil1!$K$2-C4)/C4</f>
        <v>0.46077891835573787</v>
      </c>
      <c r="E7" s="31">
        <f>C7-C7/(1+D7)</f>
        <v>1299.1962111030257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1225.3770853339261</v>
      </c>
    </row>
    <row r="9" spans="2:20">
      <c r="M9" s="17" t="str">
        <f>IF(C13&gt;C7*Params!F8,B13,"Others")</f>
        <v>BTC</v>
      </c>
      <c r="N9" s="18">
        <f>IF(C13&gt;C7*0.1,C13,C7)</f>
        <v>1228.4409238617375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353.47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278.08996499920255</v>
      </c>
    </row>
    <row r="12" spans="2:20">
      <c r="B12" s="7" t="s">
        <v>19</v>
      </c>
      <c r="C12" s="1">
        <f>[2]ETH!J4</f>
        <v>1225.3770853339261</v>
      </c>
      <c r="D12" s="20">
        <f>C12/$C$7</f>
        <v>0.29751106166444785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1033.3834542994628</v>
      </c>
    </row>
    <row r="13" spans="2:20">
      <c r="B13" s="7" t="s">
        <v>4</v>
      </c>
      <c r="C13" s="1">
        <f>[2]BTC!J4</f>
        <v>1228.4409238617375</v>
      </c>
      <c r="D13" s="20">
        <f t="shared" ref="D13:D55" si="0">C13/$C$7</f>
        <v>0.29825493541897397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353.47</v>
      </c>
      <c r="D14" s="20">
        <f t="shared" si="0"/>
        <v>8.5819488731401425E-2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278.08996499920255</v>
      </c>
      <c r="D15" s="20">
        <f t="shared" si="0"/>
        <v>6.7517861820139982E-2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180.27153807298978</v>
      </c>
      <c r="D16" s="20">
        <f t="shared" si="0"/>
        <v>4.3768385521394601E-2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22</v>
      </c>
      <c r="C17" s="1">
        <f>-[2]BIGTIME!$C$4</f>
        <v>123</v>
      </c>
      <c r="D17" s="20">
        <f t="shared" si="0"/>
        <v>2.9863346575274775E-2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20</v>
      </c>
      <c r="C18" s="1">
        <f>[2]ATLAS!M47</f>
        <v>117.75</v>
      </c>
      <c r="D18" s="20">
        <f>C18/$C$7</f>
        <v>2.8588691538525245E-2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1.5186604294987294E-2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54.064352416715408</v>
      </c>
      <c r="D20" s="20">
        <f t="shared" si="0"/>
        <v>1.3126361736489159E-2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38</v>
      </c>
      <c r="C21" s="9">
        <f>[2]NEAR!$J$4</f>
        <v>47.784870193205862</v>
      </c>
      <c r="D21" s="20">
        <f t="shared" si="0"/>
        <v>1.1601757232798569E-2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48.31</v>
      </c>
      <c r="D22" s="20">
        <f t="shared" si="0"/>
        <v>1.1729254252451419E-2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43.638519366239329</v>
      </c>
      <c r="D23" s="20">
        <f t="shared" si="0"/>
        <v>1.0595058763136954E-2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41.618801305580313</v>
      </c>
      <c r="D24" s="20">
        <f t="shared" si="0"/>
        <v>1.0104688515740189E-2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57</v>
      </c>
      <c r="C25" s="9">
        <f>[2]MINA!$J$4</f>
        <v>41.842881001107209</v>
      </c>
      <c r="D25" s="20">
        <f t="shared" si="0"/>
        <v>1.0159093146699553E-2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39.421474183138209</v>
      </c>
      <c r="D26" s="20">
        <f t="shared" si="0"/>
        <v>9.57119630926263E-3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30.240000000000002</v>
      </c>
      <c r="D27" s="20">
        <f t="shared" si="0"/>
        <v>7.3420130116773116E-3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21.837538135649734</v>
      </c>
      <c r="D28" s="20">
        <f t="shared" si="0"/>
        <v>5.3019672332982751E-3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20.446909806362452</v>
      </c>
      <c r="D29" s="20">
        <f t="shared" si="0"/>
        <v>4.964334584884442E-3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18.694029357488262</v>
      </c>
      <c r="D30" s="20">
        <f t="shared" si="0"/>
        <v>4.5387502243173427E-3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13.885076376281534</v>
      </c>
      <c r="D31" s="20">
        <f t="shared" si="0"/>
        <v>3.3711776264150881E-3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12.706713868323767</v>
      </c>
      <c r="D32" s="20">
        <f t="shared" si="0"/>
        <v>3.0850813014845777E-3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12.235743318566568</v>
      </c>
      <c r="D33" s="20">
        <f t="shared" si="0"/>
        <v>2.9707336855972046E-3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11.95309775143792</v>
      </c>
      <c r="D34" s="20">
        <f t="shared" si="0"/>
        <v>2.9021097625961645E-3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11.462804801833403</v>
      </c>
      <c r="D35" s="20">
        <f t="shared" si="0"/>
        <v>2.7830708335111775E-3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11.583313454204148</v>
      </c>
      <c r="D36" s="20">
        <f t="shared" si="0"/>
        <v>2.8123293022190381E-3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2.5493100734990662E-3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7.7753596338301083</v>
      </c>
      <c r="D38" s="20">
        <f t="shared" si="0"/>
        <v>1.8877907275810578E-3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5.7080228860957103</v>
      </c>
      <c r="D39" s="20">
        <f t="shared" si="0"/>
        <v>1.3858590707892388E-3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5.5391844511123063</v>
      </c>
      <c r="D40" s="20">
        <f t="shared" si="0"/>
        <v>1.3448665447799999E-3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4.4677273400566708</v>
      </c>
      <c r="D41" s="20">
        <f t="shared" si="0"/>
        <v>1.0847259346336818E-3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4.2152215247161369</v>
      </c>
      <c r="D42" s="20">
        <f t="shared" si="0"/>
        <v>1.023419685237042E-3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4.132901166113073</v>
      </c>
      <c r="D43" s="20">
        <f t="shared" si="0"/>
        <v>1.0034330071950566E-3</v>
      </c>
    </row>
    <row r="44" spans="2:14">
      <c r="B44" s="22" t="s">
        <v>23</v>
      </c>
      <c r="C44" s="9">
        <f>[2]LUNA!J4</f>
        <v>3.9461688620557935</v>
      </c>
      <c r="D44" s="20">
        <f t="shared" si="0"/>
        <v>9.5809600302544586E-4</v>
      </c>
    </row>
    <row r="45" spans="2:14">
      <c r="B45" s="22" t="s">
        <v>36</v>
      </c>
      <c r="C45" s="9">
        <f>[2]AMP!$J$4</f>
        <v>3.6125885463059495</v>
      </c>
      <c r="D45" s="20">
        <f t="shared" si="0"/>
        <v>8.7710555928620045E-4</v>
      </c>
    </row>
    <row r="46" spans="2:14">
      <c r="B46" s="22" t="s">
        <v>62</v>
      </c>
      <c r="C46" s="10">
        <f>[2]SEI!$J$4</f>
        <v>2.1081625749799531</v>
      </c>
      <c r="D46" s="20">
        <f t="shared" si="0"/>
        <v>5.1184381799715471E-4</v>
      </c>
    </row>
    <row r="47" spans="2:14">
      <c r="B47" s="7" t="s">
        <v>25</v>
      </c>
      <c r="C47" s="1">
        <f>[2]POLIS!J4</f>
        <v>2.8633450956814235</v>
      </c>
      <c r="D47" s="20">
        <f t="shared" si="0"/>
        <v>6.951956663166477E-4</v>
      </c>
    </row>
    <row r="48" spans="2:14">
      <c r="B48" s="22" t="s">
        <v>40</v>
      </c>
      <c r="C48" s="9">
        <f>[2]SHPING!$J$4</f>
        <v>2.7772115408338696</v>
      </c>
      <c r="D48" s="20">
        <f t="shared" si="0"/>
        <v>6.7428317688434736E-4</v>
      </c>
    </row>
    <row r="49" spans="2:4">
      <c r="B49" s="22" t="s">
        <v>50</v>
      </c>
      <c r="C49" s="9">
        <f>[2]KAVA!$J$4</f>
        <v>2.227505970638429</v>
      </c>
      <c r="D49" s="20">
        <f t="shared" si="0"/>
        <v>5.408193723550345E-4</v>
      </c>
    </row>
    <row r="50" spans="2:4">
      <c r="B50" s="22" t="s">
        <v>63</v>
      </c>
      <c r="C50" s="10">
        <f>[2]MEME!$J$4</f>
        <v>1.9697079388623537</v>
      </c>
      <c r="D50" s="20">
        <f t="shared" si="0"/>
        <v>4.7822821813265536E-4</v>
      </c>
    </row>
    <row r="51" spans="2:4">
      <c r="B51" s="7" t="s">
        <v>28</v>
      </c>
      <c r="C51" s="1">
        <f>[2]ATLAS!O47</f>
        <v>1.7229506309527309</v>
      </c>
      <c r="D51" s="20">
        <f t="shared" si="0"/>
        <v>4.1831765710755899E-4</v>
      </c>
    </row>
    <row r="52" spans="2:4">
      <c r="B52" s="7" t="s">
        <v>27</v>
      </c>
      <c r="C52" s="1">
        <f>[2]Ayman!$E$9</f>
        <v>1.6967935999999999</v>
      </c>
      <c r="D52" s="20">
        <f t="shared" si="0"/>
        <v>4.1196695401226143E-4</v>
      </c>
    </row>
    <row r="53" spans="2:4">
      <c r="B53" s="22" t="s">
        <v>65</v>
      </c>
      <c r="C53" s="10">
        <f>[2]DYDX!$J$4</f>
        <v>0.9758972159028888</v>
      </c>
      <c r="D53" s="20">
        <f t="shared" si="0"/>
        <v>2.3693948601913596E-4</v>
      </c>
    </row>
    <row r="54" spans="2:4">
      <c r="B54" s="22" t="s">
        <v>66</v>
      </c>
      <c r="C54" s="10">
        <f>[2]TIA!$J$4</f>
        <v>0.9090592896323777</v>
      </c>
      <c r="D54" s="20">
        <f t="shared" si="0"/>
        <v>2.207118099493072E-4</v>
      </c>
    </row>
    <row r="55" spans="2:4">
      <c r="B55" s="22" t="s">
        <v>43</v>
      </c>
      <c r="C55" s="9">
        <f>[2]TRX!$J$4</f>
        <v>0.93798262256929266</v>
      </c>
      <c r="D55" s="20">
        <f t="shared" si="0"/>
        <v>2.2773414747456861E-4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N12" sqref="N12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2023-12-19T19:03:43Z</dcterms:modified>
</cp:coreProperties>
</file>