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Q2"/>
  <c r="K2"/>
  <c r="H2"/>
  <c r="C50" l="1"/>
  <c r="C26" i="2" l="1"/>
  <c r="C15" i="1" l="1"/>
  <c r="C4"/>
  <c r="C37"/>
  <c r="C25"/>
  <c r="C46" l="1"/>
  <c r="C47" l="1"/>
  <c r="C45" l="1"/>
  <c r="C48"/>
  <c r="C23"/>
  <c r="C18"/>
  <c r="C43" l="1"/>
  <c r="C32" l="1"/>
  <c r="C35" l="1"/>
  <c r="C24"/>
  <c r="C26"/>
  <c r="C39" l="1"/>
  <c r="C31" l="1"/>
  <c r="C34" l="1"/>
  <c r="C30" l="1"/>
  <c r="C20" l="1"/>
  <c r="C22"/>
  <c r="C49" l="1"/>
  <c r="C21" l="1"/>
  <c r="C27" l="1"/>
  <c r="C29" l="1"/>
  <c r="C33"/>
  <c r="C28"/>
  <c r="C13" l="1"/>
  <c r="C12" l="1"/>
  <c r="C41" l="1"/>
  <c r="C44" l="1"/>
  <c r="C36" l="1"/>
  <c r="C16" l="1"/>
  <c r="C40" l="1"/>
  <c r="C14"/>
  <c r="C42" l="1"/>
  <c r="C38" l="1"/>
  <c r="C19" l="1"/>
  <c r="C17" l="1"/>
  <c r="C7" l="1"/>
  <c r="D42" l="1"/>
  <c r="M8"/>
  <c r="D41"/>
  <c r="D34"/>
  <c r="D36"/>
  <c r="D38"/>
  <c r="D23"/>
  <c r="N8"/>
  <c r="D14"/>
  <c r="D45"/>
  <c r="D48"/>
  <c r="D24"/>
  <c r="Q3"/>
  <c r="D12"/>
  <c r="D13"/>
  <c r="D35"/>
  <c r="D7"/>
  <c r="E7" s="1"/>
  <c r="N9"/>
  <c r="D46"/>
  <c r="D39"/>
  <c r="D22"/>
  <c r="D50"/>
  <c r="D19"/>
  <c r="D44"/>
  <c r="D21"/>
  <c r="D32"/>
  <c r="D27"/>
  <c r="D47"/>
  <c r="D37"/>
  <c r="D49"/>
  <c r="D28"/>
  <c r="D18"/>
  <c r="D43"/>
  <c r="D29"/>
  <c r="D26"/>
  <c r="D15"/>
  <c r="D16"/>
  <c r="D40"/>
  <c r="D25"/>
  <c r="D31"/>
  <c r="D33"/>
  <c r="M9"/>
  <c r="D20"/>
  <c r="D30"/>
  <c r="D17"/>
  <c r="M10" l="1"/>
  <c r="N10"/>
  <c r="M11" l="1"/>
  <c r="N11"/>
  <c r="M12" l="1"/>
  <c r="N12"/>
  <c r="M13" l="1"/>
  <c r="N13"/>
  <c r="N14" l="1"/>
  <c r="M14"/>
  <c r="M15" l="1"/>
  <c r="N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<sst xmlns="http://schemas.openxmlformats.org/spreadsheetml/2006/main" count="100" uniqueCount="62">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</sst>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1114.1387236959013</c:v>
                </c:pt>
                <c:pt idx="1">
                  <c:v>1081.791407341201</c:v>
                </c:pt>
                <c:pt idx="2">
                  <c:v>218.25032832692096</c:v>
                </c:pt>
                <c:pt idx="3">
                  <c:v>202.79</c:v>
                </c:pt>
                <c:pt idx="4">
                  <c:v>833.96928374737331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1081.791407341201</v>
          </cell>
        </row>
      </sheetData>
      <sheetData sheetId="1">
        <row r="4">
          <cell r="J4">
            <v>1114.1387236959013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3.0851067323496193</v>
          </cell>
        </row>
      </sheetData>
      <sheetData sheetId="4">
        <row r="46">
          <cell r="M46">
            <v>104.06999999999998</v>
          </cell>
          <cell r="O46">
            <v>4.1045820287281494</v>
          </cell>
        </row>
      </sheetData>
      <sheetData sheetId="5">
        <row r="4">
          <cell r="C4">
            <v>-40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42.187135737599107</v>
          </cell>
        </row>
      </sheetData>
      <sheetData sheetId="8">
        <row r="4">
          <cell r="J4">
            <v>8.5119466421172145</v>
          </cell>
        </row>
      </sheetData>
      <sheetData sheetId="9">
        <row r="4">
          <cell r="J4">
            <v>19.484965077686297</v>
          </cell>
        </row>
      </sheetData>
      <sheetData sheetId="10">
        <row r="4">
          <cell r="J4">
            <v>11.405033526403004</v>
          </cell>
        </row>
      </sheetData>
      <sheetData sheetId="11">
        <row r="4">
          <cell r="J4">
            <v>53.734128650420097</v>
          </cell>
        </row>
      </sheetData>
      <sheetData sheetId="12">
        <row r="4">
          <cell r="J4">
            <v>2.3510937640939513</v>
          </cell>
        </row>
      </sheetData>
      <sheetData sheetId="13">
        <row r="4">
          <cell r="J4">
            <v>155.2351044235335</v>
          </cell>
        </row>
      </sheetData>
      <sheetData sheetId="14">
        <row r="4">
          <cell r="J4">
            <v>5.0514761694394368</v>
          </cell>
        </row>
      </sheetData>
      <sheetData sheetId="15">
        <row r="4">
          <cell r="J4">
            <v>37.316614043372454</v>
          </cell>
        </row>
      </sheetData>
      <sheetData sheetId="16">
        <row r="4">
          <cell r="J4">
            <v>5.3769734245061445</v>
          </cell>
        </row>
      </sheetData>
      <sheetData sheetId="17">
        <row r="4">
          <cell r="J4">
            <v>9.8511893489010642</v>
          </cell>
        </row>
      </sheetData>
      <sheetData sheetId="18">
        <row r="4">
          <cell r="J4">
            <v>12.30100538703633</v>
          </cell>
        </row>
      </sheetData>
      <sheetData sheetId="19">
        <row r="4">
          <cell r="J4">
            <v>7.6086616087244643</v>
          </cell>
        </row>
      </sheetData>
      <sheetData sheetId="20">
        <row r="4">
          <cell r="J4">
            <v>11.363160297917682</v>
          </cell>
        </row>
      </sheetData>
      <sheetData sheetId="21">
        <row r="4">
          <cell r="J4">
            <v>2.611443621524733</v>
          </cell>
        </row>
      </sheetData>
      <sheetData sheetId="22">
        <row r="4">
          <cell r="J4">
            <v>40.512149003910629</v>
          </cell>
        </row>
      </sheetData>
      <sheetData sheetId="23">
        <row r="4">
          <cell r="J4">
            <v>41.817388971125517</v>
          </cell>
        </row>
      </sheetData>
      <sheetData sheetId="24">
        <row r="4">
          <cell r="J4">
            <v>38.08845096533225</v>
          </cell>
        </row>
      </sheetData>
      <sheetData sheetId="25">
        <row r="4">
          <cell r="J4">
            <v>44.027549972826378</v>
          </cell>
        </row>
      </sheetData>
      <sheetData sheetId="26">
        <row r="4">
          <cell r="J4">
            <v>3.5997167971162196</v>
          </cell>
        </row>
      </sheetData>
      <sheetData sheetId="27">
        <row r="4">
          <cell r="J4">
            <v>218.25032832692096</v>
          </cell>
        </row>
      </sheetData>
      <sheetData sheetId="28">
        <row r="4">
          <cell r="J4">
            <v>0.96634318609688319</v>
          </cell>
        </row>
      </sheetData>
      <sheetData sheetId="29">
        <row r="4">
          <cell r="J4">
            <v>11.54083734829778</v>
          </cell>
        </row>
      </sheetData>
      <sheetData sheetId="30">
        <row r="4">
          <cell r="J4">
            <v>18.61551314822395</v>
          </cell>
        </row>
      </sheetData>
      <sheetData sheetId="31">
        <row r="4">
          <cell r="J4">
            <v>3.8452477804484277</v>
          </cell>
        </row>
      </sheetData>
      <sheetData sheetId="32">
        <row r="4">
          <cell r="J4">
            <v>2.2128528817909658</v>
          </cell>
        </row>
      </sheetData>
      <sheetData sheetId="33">
        <row r="4">
          <cell r="J4">
            <v>2.4502160218547382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202.79</v>
      </c>
      <c r="P2" t="s">
        <v>8</v>
      </c>
      <c r="Q2" s="10">
        <f>N2+K2+H2</f>
        <v>242.5</v>
      </c>
      <c r="S2" s="7" t="s">
        <v>1</v>
      </c>
      <c r="T2" s="7">
        <f>2.4*3</f>
        <v>7.1999999999999993</v>
      </c>
    </row>
    <row r="3" spans="2:20">
      <c r="B3" s="26"/>
      <c r="C3" s="11"/>
      <c r="D3" s="7"/>
      <c r="E3" s="7"/>
      <c r="Q3" s="30">
        <f>Q2/C7</f>
        <v>6.9722914018815266E-2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3478.0531395254006</v>
      </c>
      <c r="D7" s="20">
        <f>(C7*[1]Feuil1!$K$2-C4)/C4</f>
        <v>0.29694844416945576</v>
      </c>
      <c r="E7" s="31">
        <f>C7-C7/(1+D7)</f>
        <v>796.33270941787396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1114.1387236959013</v>
      </c>
    </row>
    <row r="9" spans="2:20">
      <c r="M9" s="17" t="str">
        <f>IF(C13&gt;C7*[2]Params!F8,B13,"Others")</f>
        <v>ETH</v>
      </c>
      <c r="N9" s="18">
        <f>IF(C13&gt;C7*0.1,C13,C7)</f>
        <v>1081.791407341201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218.25032832692096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202.79</v>
      </c>
    </row>
    <row r="12" spans="2:20">
      <c r="B12" s="7" t="s">
        <v>4</v>
      </c>
      <c r="C12" s="1">
        <f>[2]BTC!J4</f>
        <v>1114.1387236959013</v>
      </c>
      <c r="D12" s="20">
        <f>C12/$C$7</f>
        <v>0.32033401417435836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833.96928374737331</v>
      </c>
    </row>
    <row r="13" spans="2:20">
      <c r="B13" s="7" t="s">
        <v>19</v>
      </c>
      <c r="C13" s="1">
        <f>[2]ETH!J4</f>
        <v>1081.791407341201</v>
      </c>
      <c r="D13" s="20">
        <f t="shared" ref="D13:D50" si="0">C13/$C$7</f>
        <v>0.31103360527976792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218.25032832692096</v>
      </c>
      <c r="D14" s="20">
        <f t="shared" si="0"/>
        <v>6.2750717016561292E-2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202.79</v>
      </c>
      <c r="D15" s="20">
        <f t="shared" si="0"/>
        <v>5.8305607150002256E-2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155.2351044235335</v>
      </c>
      <c r="D16" s="20">
        <f t="shared" si="0"/>
        <v>4.4632758096593138E-2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104.06999999999998</v>
      </c>
      <c r="D17" s="20">
        <f t="shared" si="0"/>
        <v>2.9921912007992178E-2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1.9881812389282789E-2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53.734128650420097</v>
      </c>
      <c r="D19" s="20">
        <f>C19/$C$7</f>
        <v>1.5449484667089477E-2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38</v>
      </c>
      <c r="C20" s="9">
        <f>[2]NEAR!$J$4</f>
        <v>44.027549972826378</v>
      </c>
      <c r="D20" s="20">
        <f t="shared" si="0"/>
        <v>1.2658676623564808E-2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42.187135737599107</v>
      </c>
      <c r="D21" s="20">
        <f t="shared" si="0"/>
        <v>1.2129525928794686E-2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41.817388971125517</v>
      </c>
      <c r="D22" s="20">
        <f t="shared" si="0"/>
        <v>1.2023217384433559E-2</v>
      </c>
      <c r="M22" s="17" t="str">
        <f>IF(OR(M21="",M21="Others"),"",IF(C26&gt;C7*[2]Params!F8,B26,"Others"))</f>
        <v/>
      </c>
      <c r="N22" s="18"/>
    </row>
    <row r="23" spans="2:17">
      <c r="B23" s="7" t="s">
        <v>22</v>
      </c>
      <c r="C23" s="1">
        <f>-[2]BIGTIME!$C$4</f>
        <v>40</v>
      </c>
      <c r="D23" s="20">
        <f t="shared" si="0"/>
        <v>1.1500686848464373E-2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40.512149003910629</v>
      </c>
      <c r="D24" s="20">
        <f t="shared" si="0"/>
        <v>1.1647938481307601E-2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39.519999999999996</v>
      </c>
      <c r="D25" s="20">
        <f t="shared" si="0"/>
        <v>1.1362678606282799E-2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38.08845096533225</v>
      </c>
      <c r="D26" s="20">
        <f t="shared" si="0"/>
        <v>1.095108367738442E-2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37.316614043372454</v>
      </c>
      <c r="D27" s="20">
        <f t="shared" si="0"/>
        <v>1.0729167308945863E-2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19.484965077686297</v>
      </c>
      <c r="D28" s="20">
        <f t="shared" si="0"/>
        <v>5.60226204029336E-3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18.61551314822395</v>
      </c>
      <c r="D29" s="20">
        <f t="shared" si="0"/>
        <v>5.3522796810298702E-3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12.30100538703633</v>
      </c>
      <c r="D30" s="20">
        <f t="shared" si="0"/>
        <v>3.5367502719394531E-3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11.54083734829778</v>
      </c>
      <c r="D31" s="20">
        <f t="shared" si="0"/>
        <v>3.3181889077958681E-3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11.363160297917682</v>
      </c>
      <c r="D32" s="20">
        <f t="shared" si="0"/>
        <v>3.2671037048813598E-3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31</v>
      </c>
      <c r="C33" s="9">
        <f>[2]ATOM!$J$4</f>
        <v>11.405033526403004</v>
      </c>
      <c r="D33" s="20">
        <f t="shared" si="0"/>
        <v>3.2791429770849573E-3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9.8511893489010642</v>
      </c>
      <c r="D34" s="20">
        <f t="shared" si="0"/>
        <v>2.8323860946659696E-3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8.5119466421172145</v>
      </c>
      <c r="D35" s="20">
        <f t="shared" si="0"/>
        <v>2.4473308200456982E-3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7.6086616087244643</v>
      </c>
      <c r="D36" s="20">
        <f t="shared" si="0"/>
        <v>2.1876208624468309E-3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7.1999999999999993</v>
      </c>
      <c r="D37" s="20">
        <f t="shared" si="0"/>
        <v>2.0701236327235872E-3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5.3769734245061445</v>
      </c>
      <c r="D38" s="20">
        <f t="shared" si="0"/>
        <v>1.5459721886940064E-3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5.0514761694394368</v>
      </c>
      <c r="D39" s="20">
        <f t="shared" si="0"/>
        <v>1.452386138680083E-3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3.8452477804484277</v>
      </c>
      <c r="D40" s="20">
        <f t="shared" si="0"/>
        <v>1.1055747644422515E-3</v>
      </c>
    </row>
    <row r="41" spans="2:14">
      <c r="B41" s="22" t="s">
        <v>56</v>
      </c>
      <c r="C41" s="9">
        <f>[2]SHIB!$J$4</f>
        <v>3.5997167971162196</v>
      </c>
      <c r="D41" s="20">
        <f t="shared" si="0"/>
        <v>1.0349803906697702E-3</v>
      </c>
    </row>
    <row r="42" spans="2:14">
      <c r="B42" s="7" t="s">
        <v>28</v>
      </c>
      <c r="C42" s="1">
        <f>[2]ATLAS!O46</f>
        <v>4.1045820287281494</v>
      </c>
      <c r="D42" s="20">
        <f t="shared" si="0"/>
        <v>1.1801378139059261E-3</v>
      </c>
    </row>
    <row r="43" spans="2:14">
      <c r="B43" s="7" t="s">
        <v>25</v>
      </c>
      <c r="C43" s="1">
        <f>[2]POLIS!J4</f>
        <v>3.0851067323496193</v>
      </c>
      <c r="D43" s="20">
        <f t="shared" si="0"/>
        <v>8.8702116057105416E-4</v>
      </c>
    </row>
    <row r="44" spans="2:14">
      <c r="B44" s="22" t="s">
        <v>23</v>
      </c>
      <c r="C44" s="9">
        <f>[2]LUNA!J4</f>
        <v>2.611443621524733</v>
      </c>
      <c r="D44" s="20">
        <f t="shared" si="0"/>
        <v>7.5083488283939179E-4</v>
      </c>
    </row>
    <row r="45" spans="2:14">
      <c r="B45" s="22" t="s">
        <v>40</v>
      </c>
      <c r="C45" s="9">
        <f>[2]SHPING!$J$4</f>
        <v>2.4502160218547382</v>
      </c>
      <c r="D45" s="20">
        <f t="shared" si="0"/>
        <v>7.0447917946103711E-4</v>
      </c>
    </row>
    <row r="46" spans="2:14">
      <c r="B46" s="22" t="s">
        <v>36</v>
      </c>
      <c r="C46" s="9">
        <f>[2]AMP!$J$4</f>
        <v>2.3510937640939513</v>
      </c>
      <c r="D46" s="20">
        <f t="shared" si="0"/>
        <v>6.7597982830554769E-4</v>
      </c>
    </row>
    <row r="47" spans="2:14">
      <c r="B47" s="22" t="s">
        <v>50</v>
      </c>
      <c r="C47" s="9">
        <f>[2]KAVA!$J$4</f>
        <v>2.2128528817909658</v>
      </c>
      <c r="D47" s="20">
        <f t="shared" si="0"/>
        <v>6.3623320087999628E-4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4.8785729600196292E-4</v>
      </c>
    </row>
    <row r="49" spans="2:4">
      <c r="B49" s="22" t="s">
        <v>43</v>
      </c>
      <c r="C49" s="9">
        <f>[2]TRX!$J$4</f>
        <v>0.96634318609688319</v>
      </c>
      <c r="D49" s="20">
        <f t="shared" si="0"/>
        <v>2.7784025928618964E-4</v>
      </c>
    </row>
    <row r="50" spans="2:4">
      <c r="B50" s="7" t="s">
        <v>5</v>
      </c>
      <c r="C50" s="1">
        <f>H$2</f>
        <v>0.19</v>
      </c>
      <c r="D50" s="20">
        <f t="shared" si="0"/>
        <v>5.4628262530205772E-5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2023-11-30T15:52:56Z</dcterms:modified>
</cp:coreProperties>
</file>