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Feuil2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T2" i="1"/>
  <c r="Q2"/>
  <c r="K2"/>
  <c r="H2"/>
  <c r="C50" l="1"/>
  <c r="C26" i="2" l="1"/>
  <c r="C14" i="1" l="1"/>
  <c r="C4"/>
  <c r="C37"/>
  <c r="C25"/>
  <c r="C46" l="1"/>
  <c r="C47" l="1"/>
  <c r="C43" l="1"/>
  <c r="C48"/>
  <c r="C24"/>
  <c r="C18"/>
  <c r="C44" l="1"/>
  <c r="C32" l="1"/>
  <c r="C35" l="1"/>
  <c r="C23"/>
  <c r="C26"/>
  <c r="C39" l="1"/>
  <c r="C31" l="1"/>
  <c r="C34" l="1"/>
  <c r="C30" l="1"/>
  <c r="C21" l="1"/>
  <c r="C22"/>
  <c r="C49" l="1"/>
  <c r="C20" l="1"/>
  <c r="C27" l="1"/>
  <c r="C29" l="1"/>
  <c r="C33"/>
  <c r="C28"/>
  <c r="C13" l="1"/>
  <c r="C12" l="1"/>
  <c r="C41" l="1"/>
  <c r="C42" l="1"/>
  <c r="C36" l="1"/>
  <c r="C16" l="1"/>
  <c r="C40" l="1"/>
  <c r="C15"/>
  <c r="C45" l="1"/>
  <c r="C38" l="1"/>
  <c r="C19" l="1"/>
  <c r="C17" l="1"/>
  <c r="C7" l="1"/>
  <c r="D42" l="1"/>
  <c r="M8"/>
  <c r="D41"/>
  <c r="D34"/>
  <c r="D36"/>
  <c r="D38"/>
  <c r="D23"/>
  <c r="N8"/>
  <c r="D14"/>
  <c r="D45"/>
  <c r="D48"/>
  <c r="D24"/>
  <c r="Q3"/>
  <c r="D12"/>
  <c r="D13"/>
  <c r="D35"/>
  <c r="D7"/>
  <c r="E7" s="1"/>
  <c r="N9"/>
  <c r="D46"/>
  <c r="D39"/>
  <c r="D22"/>
  <c r="D50"/>
  <c r="D19"/>
  <c r="D44"/>
  <c r="D21"/>
  <c r="D32"/>
  <c r="D27"/>
  <c r="D47"/>
  <c r="D37"/>
  <c r="D49"/>
  <c r="D28"/>
  <c r="D18"/>
  <c r="D43"/>
  <c r="D29"/>
  <c r="D26"/>
  <c r="D15"/>
  <c r="D16"/>
  <c r="D40"/>
  <c r="D25"/>
  <c r="D31"/>
  <c r="D33"/>
  <c r="M9"/>
  <c r="D20"/>
  <c r="D30"/>
  <c r="D17"/>
  <c r="M10" l="1"/>
  <c r="N10"/>
  <c r="M11" l="1"/>
  <c r="N11"/>
  <c r="M12" l="1"/>
  <c r="N12"/>
  <c r="M13" l="1"/>
  <c r="N13"/>
  <c r="N14" l="1"/>
  <c r="M14"/>
  <c r="M15" l="1"/>
  <c r="N15"/>
  <c r="N16" l="1"/>
  <c r="M16"/>
  <c r="N17" l="1"/>
  <c r="M17"/>
  <c r="N18" l="1"/>
  <c r="M18"/>
  <c r="M19" l="1"/>
  <c r="N19"/>
  <c r="M20" l="1"/>
  <c r="N20"/>
  <c r="M21" l="1"/>
  <c r="M22" s="1"/>
  <c r="N21"/>
  <c r="M23" l="1"/>
  <c r="N23"/>
  <c r="N24" l="1"/>
  <c r="M24"/>
  <c r="N25" l="1"/>
  <c r="M25"/>
  <c r="M26" l="1"/>
  <c r="N26"/>
  <c r="M27" l="1"/>
  <c r="N27"/>
  <c r="M28" l="1"/>
  <c r="N28"/>
  <c r="N29" l="1"/>
  <c r="M29"/>
  <c r="M30" l="1"/>
  <c r="N30"/>
  <c r="M31" l="1"/>
  <c r="N31"/>
  <c r="N32" l="1"/>
  <c r="M32"/>
  <c r="N33" l="1"/>
  <c r="M33"/>
  <c r="N34" l="1"/>
  <c r="M34"/>
  <c r="M35" l="1"/>
  <c r="N35"/>
  <c r="M36" l="1"/>
  <c r="N36"/>
  <c r="M37" l="1"/>
  <c r="N37"/>
  <c r="M38" l="1"/>
  <c r="N38"/>
  <c r="M39" l="1"/>
  <c r="N39"/>
</calcChain>
</file>

<file path=xl/sharedStrings.xml><?xml version="1.0" encoding="utf-8"?>
<sst xmlns="http://schemas.openxmlformats.org/spreadsheetml/2006/main" count="100" uniqueCount="62">
  <si>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</si>
  <si>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</si>
  <si>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</si>
  <si>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</si>
  <si>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</si>
  <si>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</si>
  <si>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</si>
  <si>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</si>
  <si>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</si>
  <si>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</si>
  <si>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</si>
  <si>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</si>
  <si>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</si>
  <si>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</si>
  <si>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</si>
  <si>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</si>
  <si>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</si>
  <si>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</si>
  <si>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</si>
  <si>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</si>
  <si>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</si>
  <si>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</si>
  <si>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</si>
  <si>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</si>
  <si>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</si>
  <si>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</si>
  <si>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</si>
  <si>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</si>
  <si>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</si>
  <si>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</si>
  <si>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</si>
  <si>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</si>
  <si>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</si>
  <si>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</si>
  <si>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</si>
  <si>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</si>
  <si>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</si>
  <si>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</si>
  <si>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</si>
  <si>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</si>
  <si>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</si>
  <si>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</si>
  <si>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</si>
  <si>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</si>
  <si>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</si>
  <si>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</si>
  <si>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</si>
  <si>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</si>
  <si>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</si>
  <si>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</si>
  <si>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</si>
  <si>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</si>
  <si>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</si>
  <si>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</si>
  <si>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</si>
  <si>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</si>
  <si>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</si>
  <si>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</si>
  <si>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</si>
  <si>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</si>
  <si>
    <t>16/10/2025</t>
  </si>
  <si>
    <t>FDUSD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</si>
</sst>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1095.8620702753847</c:v>
                </c:pt>
                <c:pt idx="1">
                  <c:v>1063.9896050987143</c:v>
                </c:pt>
                <c:pt idx="2">
                  <c:v>202.6</c:v>
                </c:pt>
                <c:pt idx="3">
                  <c:v>198.00496840613968</c:v>
                </c:pt>
                <c:pt idx="4">
                  <c:v>810.25966458005689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0.93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1063.9896050987143</v>
          </cell>
        </row>
      </sheetData>
      <sheetData sheetId="1">
        <row r="4">
          <cell r="J4">
            <v>1095.8620702753847</v>
          </cell>
        </row>
      </sheetData>
      <sheetData sheetId="2">
        <row r="2">
          <cell r="Y2">
            <v>69.150000000000006</v>
          </cell>
        </row>
      </sheetData>
      <sheetData sheetId="3">
        <row r="4">
          <cell r="J4">
            <v>2.369222995089233</v>
          </cell>
        </row>
      </sheetData>
      <sheetData sheetId="4">
        <row r="46">
          <cell r="M46">
            <v>104.06999999999998</v>
          </cell>
          <cell r="O46">
            <v>2.504490154349579</v>
          </cell>
        </row>
      </sheetData>
      <sheetData sheetId="5">
        <row r="4">
          <cell r="C4">
            <v>-40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42.11189178409235</v>
          </cell>
        </row>
      </sheetData>
      <sheetData sheetId="8">
        <row r="4">
          <cell r="J4">
            <v>8.2047744398673608</v>
          </cell>
        </row>
      </sheetData>
      <sheetData sheetId="9">
        <row r="4">
          <cell r="J4">
            <v>19.421822142419767</v>
          </cell>
        </row>
      </sheetData>
      <sheetData sheetId="10">
        <row r="4">
          <cell r="J4">
            <v>11.026115242697127</v>
          </cell>
        </row>
      </sheetData>
      <sheetData sheetId="11">
        <row r="4">
          <cell r="J4">
            <v>50.860758286397996</v>
          </cell>
        </row>
      </sheetData>
      <sheetData sheetId="12">
        <row r="4">
          <cell r="J4">
            <v>2.2653723373232046</v>
          </cell>
        </row>
      </sheetData>
      <sheetData sheetId="13">
        <row r="4">
          <cell r="J4">
            <v>153.54176746982472</v>
          </cell>
        </row>
      </sheetData>
      <sheetData sheetId="14">
        <row r="4">
          <cell r="J4">
            <v>4.7370556737112093</v>
          </cell>
        </row>
      </sheetData>
      <sheetData sheetId="15">
        <row r="4">
          <cell r="J4">
            <v>34.686847667314261</v>
          </cell>
        </row>
      </sheetData>
      <sheetData sheetId="16">
        <row r="4">
          <cell r="J4">
            <v>5.3612237442819435</v>
          </cell>
        </row>
      </sheetData>
      <sheetData sheetId="17">
        <row r="4">
          <cell r="J4">
            <v>9.6701354049681392</v>
          </cell>
        </row>
      </sheetData>
      <sheetData sheetId="18">
        <row r="4">
          <cell r="J4">
            <v>12.19470522192632</v>
          </cell>
        </row>
      </sheetData>
      <sheetData sheetId="19">
        <row r="4">
          <cell r="J4">
            <v>7.3866061671631176</v>
          </cell>
        </row>
      </sheetData>
      <sheetData sheetId="20">
        <row r="4">
          <cell r="J4">
            <v>11.210336148933211</v>
          </cell>
        </row>
      </sheetData>
      <sheetData sheetId="21">
        <row r="4">
          <cell r="J4">
            <v>2.5369943358514933</v>
          </cell>
        </row>
      </sheetData>
      <sheetData sheetId="22">
        <row r="4">
          <cell r="J4">
            <v>32.914977898462475</v>
          </cell>
        </row>
      </sheetData>
      <sheetData sheetId="23">
        <row r="4">
          <cell r="J4">
            <v>39.800754143557263</v>
          </cell>
        </row>
      </sheetData>
      <sheetData sheetId="24">
        <row r="4">
          <cell r="J4">
            <v>35.990411513408837</v>
          </cell>
        </row>
      </sheetData>
      <sheetData sheetId="25">
        <row r="4">
          <cell r="J4">
            <v>41.009443825605295</v>
          </cell>
        </row>
      </sheetData>
      <sheetData sheetId="26">
        <row r="4">
          <cell r="J4">
            <v>3.541551102458715</v>
          </cell>
        </row>
      </sheetData>
      <sheetData sheetId="27">
        <row r="4">
          <cell r="J4">
            <v>198.00496840613968</v>
          </cell>
        </row>
      </sheetData>
      <sheetData sheetId="28">
        <row r="4">
          <cell r="J4">
            <v>0.96177234832004832</v>
          </cell>
        </row>
      </sheetData>
      <sheetData sheetId="29">
        <row r="4">
          <cell r="J4">
            <v>11.708406802958613</v>
          </cell>
        </row>
      </sheetData>
      <sheetData sheetId="30">
        <row r="4">
          <cell r="J4">
            <v>18.48163100246693</v>
          </cell>
        </row>
      </sheetData>
      <sheetData sheetId="31">
        <row r="4">
          <cell r="J4">
            <v>3.8973548367837094</v>
          </cell>
        </row>
      </sheetData>
      <sheetData sheetId="32">
        <row r="4">
          <cell r="J4">
            <v>2.2057073572916441</v>
          </cell>
        </row>
      </sheetData>
      <sheetData sheetId="33">
        <row r="4">
          <cell r="J4">
            <v>2.4134094456448953</v>
          </cell>
        </row>
      </sheetData>
      <sheetData sheetId="34">
        <row r="8">
          <cell r="F8">
            <v>0.05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0.19</f>
        <v>0.19</v>
      </c>
      <c r="J2" t="s">
        <v>6</v>
      </c>
      <c r="K2" s="9">
        <f>29.59+9.93</f>
        <v>39.519999999999996</v>
      </c>
      <c r="M2" t="s">
        <v>61</v>
      </c>
      <c r="N2" s="9">
        <v>202.6</v>
      </c>
      <c r="P2" t="s">
        <v>8</v>
      </c>
      <c r="Q2" s="10">
        <f>N2+K2+H2</f>
        <v>242.31</v>
      </c>
      <c r="S2" s="7" t="s">
        <v>1</v>
      </c>
      <c r="T2" s="7">
        <f>2.4*3</f>
        <v>7.1999999999999993</v>
      </c>
    </row>
    <row r="3" spans="2:20">
      <c r="B3" s="26"/>
      <c r="C3" s="11"/>
      <c r="D3" s="7"/>
      <c r="E3" s="7"/>
      <c r="Q3" s="30">
        <f>Q2/C7</f>
        <v>7.136632197943682E-2</v>
      </c>
    </row>
    <row r="4" spans="2:20">
      <c r="B4" t="s">
        <v>30</v>
      </c>
      <c r="C4" s="19">
        <f>Investissement!C26</f>
        <v>2494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3395.2989768734074</v>
      </c>
      <c r="D7" s="20">
        <f>(C7*[1]Feuil1!$K$2-C4)/C4</f>
        <v>0.26608983500090982</v>
      </c>
      <c r="E7" s="31">
        <f>C7-C7/(1+D7)</f>
        <v>713.57854676588067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BTC</v>
      </c>
      <c r="N8" s="18">
        <f>IF(C12&gt;C7*[2]Params!F8,C12,C7)</f>
        <v>1095.8620702753847</v>
      </c>
    </row>
    <row r="9" spans="2:20">
      <c r="M9" s="17" t="str">
        <f>IF(C13&gt;C7*[2]Params!F8,B13,"Others")</f>
        <v>ETH</v>
      </c>
      <c r="N9" s="18">
        <f>IF(C13&gt;C7*0.1,C13,C7)</f>
        <v>1063.9896050987143</v>
      </c>
    </row>
    <row r="10" spans="2:20">
      <c r="M10" s="17" t="str">
        <f>IF(OR(M9="",M9="Others"),"",IF(C14&gt;C7*[2]Params!F8,B14,"Others"))</f>
        <v>FDUSD</v>
      </c>
      <c r="N10" s="18">
        <f>IF(OR(M9="",M9="Others"),"",IF(C14&gt;$C$7*[2]Params!F8,C14,SUM(C14:C39)))</f>
        <v>202.6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>SOL</v>
      </c>
      <c r="N11" s="18">
        <f>IF(OR(M10="",M10="Others"),"",IF(C15&gt;$C$7*[2]Params!F$8,C15,SUM(C15:C39)))</f>
        <v>198.00496840613968</v>
      </c>
    </row>
    <row r="12" spans="2:20">
      <c r="B12" s="7" t="s">
        <v>4</v>
      </c>
      <c r="C12" s="1">
        <f>[2]BTC!J4</f>
        <v>1095.8620702753847</v>
      </c>
      <c r="D12" s="20">
        <f>C12/$C$7</f>
        <v>0.32275863708606878</v>
      </c>
      <c r="M12" s="17" t="str">
        <f>IF(OR(M11="",M11="Others"),"",IF(C16&gt;C7*[2]Params!F8,B16,"Others"))</f>
        <v>Others</v>
      </c>
      <c r="N12" s="21">
        <f>IF(OR(M11="",M11="Others"),"",IF(C16&gt;$C$7*[2]Params!F$8,C16,SUM(C16:C39)))</f>
        <v>810.25966458005689</v>
      </c>
    </row>
    <row r="13" spans="2:20">
      <c r="B13" s="7" t="s">
        <v>19</v>
      </c>
      <c r="C13" s="1">
        <f>[2]ETH!J4</f>
        <v>1063.9896050987143</v>
      </c>
      <c r="D13" s="20">
        <f t="shared" ref="D13:D50" si="0">C13/$C$7</f>
        <v>0.31337140332734381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61</v>
      </c>
      <c r="C14" s="1">
        <f>$N$2</f>
        <v>202.6</v>
      </c>
      <c r="D14" s="20">
        <f t="shared" si="0"/>
        <v>5.9670739272146833E-2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198.00496840613968</v>
      </c>
      <c r="D15" s="20">
        <f t="shared" si="0"/>
        <v>5.8317388175480912E-2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26</v>
      </c>
      <c r="C16" s="1">
        <f>[2]BNB!J4</f>
        <v>153.54176746982472</v>
      </c>
      <c r="D16" s="20">
        <f t="shared" si="0"/>
        <v>4.5221869566024225E-2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20</v>
      </c>
      <c r="C17" s="1">
        <f>[2]ATLAS!M46</f>
        <v>104.06999999999998</v>
      </c>
      <c r="D17" s="20">
        <f t="shared" si="0"/>
        <v>3.06512035343155E-2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7" t="s">
        <v>21</v>
      </c>
      <c r="C18" s="1">
        <f>[2]DefiCake!$Y$2</f>
        <v>69.150000000000006</v>
      </c>
      <c r="D18" s="20">
        <f>C18/$C$7</f>
        <v>2.0366394968751006E-2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22" t="s">
        <v>47</v>
      </c>
      <c r="C19" s="9">
        <f>[2]AVAX!$J$4</f>
        <v>50.860758286397996</v>
      </c>
      <c r="D19" s="20">
        <f>C19/$C$7</f>
        <v>1.4979758375574217E-2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22" t="s">
        <v>45</v>
      </c>
      <c r="C20" s="9">
        <f>[2]ADA!$J$4</f>
        <v>42.11189178409235</v>
      </c>
      <c r="D20" s="20">
        <f t="shared" si="0"/>
        <v>1.2402999579987349E-2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38</v>
      </c>
      <c r="C21" s="9">
        <f>[2]NEAR!$J$4</f>
        <v>41.009443825605295</v>
      </c>
      <c r="D21" s="20">
        <f t="shared" si="0"/>
        <v>1.207830123501207E-2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32</v>
      </c>
      <c r="C22" s="9">
        <f>[2]MATIC!$J$4</f>
        <v>39.800754143557263</v>
      </c>
      <c r="D22" s="20">
        <f t="shared" si="0"/>
        <v>1.1722312059896463E-2</v>
      </c>
      <c r="M22" s="17" t="str">
        <f>IF(OR(M21="",M21="Others"),"",IF(C26&gt;C7*[2]Params!F8,B26,"Others"))</f>
        <v/>
      </c>
      <c r="N22" s="18"/>
    </row>
    <row r="23" spans="2:17">
      <c r="B23" s="7" t="s">
        <v>49</v>
      </c>
      <c r="C23" s="1">
        <f>[2]LUNC!J4</f>
        <v>32.914977898462475</v>
      </c>
      <c r="D23" s="20">
        <f t="shared" si="0"/>
        <v>9.6942796857237418E-3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7" t="s">
        <v>22</v>
      </c>
      <c r="C24" s="1">
        <f>-[2]BIGTIME!$C$4</f>
        <v>40</v>
      </c>
      <c r="D24" s="20">
        <f t="shared" si="0"/>
        <v>1.1780994920463344E-2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7" t="s">
        <v>6</v>
      </c>
      <c r="C25" s="1">
        <f>$K$2</f>
        <v>39.519999999999996</v>
      </c>
      <c r="D25" s="20">
        <f t="shared" si="0"/>
        <v>1.1639622981417783E-2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57</v>
      </c>
      <c r="C26" s="9">
        <f>[2]MINA!$J$4</f>
        <v>35.990411513408837</v>
      </c>
      <c r="D26" s="20">
        <f t="shared" si="0"/>
        <v>1.0600071380621374E-2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42</v>
      </c>
      <c r="C27" s="1">
        <f>[2]DOT!$J$4</f>
        <v>34.686847667314261</v>
      </c>
      <c r="D27" s="20">
        <f t="shared" si="0"/>
        <v>1.0216139404387876E-2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22" t="s">
        <v>48</v>
      </c>
      <c r="C28" s="9">
        <f>[2]APE!$J$4</f>
        <v>19.421822142419767</v>
      </c>
      <c r="D28" s="20">
        <f t="shared" si="0"/>
        <v>5.7202097001497441E-3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22" t="s">
        <v>41</v>
      </c>
      <c r="C29" s="1">
        <f>[2]XRP!$J$4</f>
        <v>18.48163100246693</v>
      </c>
      <c r="D29" s="20">
        <f t="shared" si="0"/>
        <v>5.4433000240485191E-3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22" t="s">
        <v>52</v>
      </c>
      <c r="C30" s="9">
        <f>[2]LDO!$J$4</f>
        <v>12.19470522192632</v>
      </c>
      <c r="D30" s="20">
        <f t="shared" si="0"/>
        <v>3.5916440069015446E-3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55</v>
      </c>
      <c r="C31" s="9">
        <f>[2]UNI!$J$4</f>
        <v>11.708406802958613</v>
      </c>
      <c r="D31" s="20">
        <f t="shared" si="0"/>
        <v>3.4484170268093469E-3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11.210336148933211</v>
      </c>
      <c r="D32" s="20">
        <f t="shared" si="0"/>
        <v>3.3017228306817187E-3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31</v>
      </c>
      <c r="C33" s="9">
        <f>[2]ATOM!$J$4</f>
        <v>11.026115242697127</v>
      </c>
      <c r="D33" s="20">
        <f t="shared" si="0"/>
        <v>3.2474651916664576E-3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53</v>
      </c>
      <c r="C34" s="9">
        <f>[2]ICP!$J$4</f>
        <v>9.6701354049681392</v>
      </c>
      <c r="D34" s="20">
        <f t="shared" si="0"/>
        <v>2.8480954021530597E-3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46</v>
      </c>
      <c r="C35" s="9">
        <f>[2]ALGO!$J$4</f>
        <v>8.2047744398673608</v>
      </c>
      <c r="D35" s="20">
        <f t="shared" si="0"/>
        <v>2.4165101499906212E-3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7.3866061671631176</v>
      </c>
      <c r="D36" s="20">
        <f t="shared" si="0"/>
        <v>2.1755392433702972E-3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7.1999999999999993</v>
      </c>
      <c r="D37" s="20">
        <f t="shared" si="0"/>
        <v>2.1205790856834018E-3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33</v>
      </c>
      <c r="C38" s="1">
        <f>[2]EGLD!$J$4</f>
        <v>5.3612237442819435</v>
      </c>
      <c r="D38" s="20">
        <f t="shared" si="0"/>
        <v>1.5790137424713262E-3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51</v>
      </c>
      <c r="C39" s="9">
        <f>[2]DOGE!$J$4</f>
        <v>4.7370556737112093</v>
      </c>
      <c r="D39" s="20">
        <f t="shared" si="0"/>
        <v>1.3951807207485956E-3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37</v>
      </c>
      <c r="C40" s="9">
        <f>[2]GRT!$J$4</f>
        <v>3.8973548367837094</v>
      </c>
      <c r="D40" s="20">
        <f t="shared" si="0"/>
        <v>1.1478679383848031E-3</v>
      </c>
    </row>
    <row r="41" spans="2:14">
      <c r="B41" s="22" t="s">
        <v>56</v>
      </c>
      <c r="C41" s="9">
        <f>[2]SHIB!$J$4</f>
        <v>3.541551102458715</v>
      </c>
      <c r="D41" s="20">
        <f t="shared" si="0"/>
        <v>1.0430748887156869E-3</v>
      </c>
    </row>
    <row r="42" spans="2:14">
      <c r="B42" s="22" t="s">
        <v>23</v>
      </c>
      <c r="C42" s="9">
        <f>[2]LUNA!J4</f>
        <v>2.5369943358514933</v>
      </c>
      <c r="D42" s="20">
        <f t="shared" si="0"/>
        <v>7.4720793459776794E-4</v>
      </c>
    </row>
    <row r="43" spans="2:14">
      <c r="B43" s="22" t="s">
        <v>40</v>
      </c>
      <c r="C43" s="9">
        <f>[2]SHPING!$J$4</f>
        <v>2.4134094456448953</v>
      </c>
      <c r="D43" s="20">
        <f t="shared" si="0"/>
        <v>7.1080911050351917E-4</v>
      </c>
    </row>
    <row r="44" spans="2:14">
      <c r="B44" s="7" t="s">
        <v>25</v>
      </c>
      <c r="C44" s="1">
        <f>[2]POLIS!J4</f>
        <v>2.369222995089233</v>
      </c>
      <c r="D44" s="20">
        <f t="shared" si="0"/>
        <v>6.9779510176478006E-4</v>
      </c>
    </row>
    <row r="45" spans="2:14">
      <c r="B45" s="7" t="s">
        <v>28</v>
      </c>
      <c r="C45" s="1">
        <f>[2]ATLAS!O46</f>
        <v>2.504490154349579</v>
      </c>
      <c r="D45" s="20">
        <f t="shared" si="0"/>
        <v>7.3763464466857116E-4</v>
      </c>
    </row>
    <row r="46" spans="2:14">
      <c r="B46" s="22" t="s">
        <v>36</v>
      </c>
      <c r="C46" s="9">
        <f>[2]AMP!$J$4</f>
        <v>2.2653723373232046</v>
      </c>
      <c r="D46" s="20">
        <f t="shared" si="0"/>
        <v>6.6720849997407112E-4</v>
      </c>
    </row>
    <row r="47" spans="2:14">
      <c r="B47" s="22" t="s">
        <v>50</v>
      </c>
      <c r="C47" s="9">
        <f>[2]KAVA!$J$4</f>
        <v>2.2057073572916441</v>
      </c>
      <c r="D47" s="20">
        <f t="shared" si="0"/>
        <v>6.4963567930703713E-4</v>
      </c>
    </row>
    <row r="48" spans="2:14">
      <c r="B48" s="7" t="s">
        <v>27</v>
      </c>
      <c r="C48" s="1">
        <f>[2]Ayman!$E$9</f>
        <v>1.6967935999999999</v>
      </c>
      <c r="D48" s="20">
        <f t="shared" si="0"/>
        <v>4.9974791956686779E-4</v>
      </c>
    </row>
    <row r="49" spans="2:4">
      <c r="B49" s="22" t="s">
        <v>43</v>
      </c>
      <c r="C49" s="9">
        <f>[2]TRX!$J$4</f>
        <v>0.96177234832004832</v>
      </c>
      <c r="D49" s="20">
        <f t="shared" si="0"/>
        <v>2.8326587875501477E-4</v>
      </c>
    </row>
    <row r="50" spans="2:4">
      <c r="B50" s="7" t="s">
        <v>5</v>
      </c>
      <c r="C50" s="1">
        <f>H$2</f>
        <v>0.19</v>
      </c>
      <c r="D50" s="20">
        <f t="shared" si="0"/>
        <v>5.5959725872200885E-5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6"/>
  <sheetViews>
    <sheetView workbookViewId="0">
      <selection activeCell="C26" sqref="C26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2">
        <v>45845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5"/>
      <c r="C25" s="16"/>
      <c r="D25" s="29"/>
      <c r="E25" s="25"/>
    </row>
    <row r="26" spans="2:5">
      <c r="B26" t="s">
        <v>8</v>
      </c>
      <c r="C26" s="19">
        <f>SUM(C4:C25)</f>
        <v>2494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Feuil2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2023-11-27T20:44:23Z</dcterms:modified>
</cp:coreProperties>
</file>