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K2"/>
  <c r="N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19"/>
  <c r="C31" l="1"/>
  <c r="C15"/>
  <c r="C4"/>
  <c r="C41"/>
  <c r="C18"/>
  <c r="C48" l="1"/>
  <c r="C45" l="1"/>
  <c r="C30" l="1"/>
  <c r="C38" l="1"/>
  <c r="C52"/>
  <c r="C28"/>
  <c r="C49"/>
  <c r="C33"/>
  <c r="C35" l="1"/>
  <c r="C54" l="1"/>
  <c r="C44"/>
  <c r="C40"/>
  <c r="C50"/>
  <c r="C36"/>
  <c r="C46"/>
  <c r="C29"/>
  <c r="C27"/>
  <c r="C20"/>
  <c r="C51"/>
  <c r="C25"/>
  <c r="C37" l="1"/>
  <c r="C16"/>
  <c r="C23"/>
  <c r="C47" l="1"/>
  <c r="C43"/>
  <c r="C42"/>
  <c r="C13"/>
  <c r="C24" l="1"/>
  <c r="C53" l="1"/>
  <c r="C12" l="1"/>
  <c r="C17"/>
  <c r="C39" l="1"/>
  <c r="C32" l="1"/>
  <c r="C22" l="1"/>
  <c r="C26" l="1"/>
  <c r="C34" l="1"/>
  <c r="C21"/>
  <c r="C14" l="1"/>
  <c r="C7" s="1"/>
  <c r="D12" s="1"/>
  <c r="D14" l="1"/>
  <c r="D18" l="1"/>
  <c r="Q3"/>
  <c r="D46"/>
  <c r="D53"/>
  <c r="D21"/>
  <c r="D51"/>
  <c r="D48"/>
  <c r="D54"/>
  <c r="D32"/>
  <c r="D42"/>
  <c r="D49"/>
  <c r="D45"/>
  <c r="D20"/>
  <c r="D17"/>
  <c r="D37"/>
  <c r="D36"/>
  <c r="M8"/>
  <c r="M9"/>
  <c r="D27"/>
  <c r="D44"/>
  <c r="D19"/>
  <c r="D52"/>
  <c r="D38"/>
  <c r="D50"/>
  <c r="D23"/>
  <c r="D29"/>
  <c r="D22"/>
  <c r="D31"/>
  <c r="D24"/>
  <c r="D47"/>
  <c r="D39"/>
  <c r="D28"/>
  <c r="D41"/>
  <c r="D34"/>
  <c r="D13"/>
  <c r="D16"/>
  <c r="D43"/>
  <c r="D7"/>
  <c r="E7" s="1"/>
  <c r="D15"/>
  <c r="D26"/>
  <c r="N8"/>
  <c r="D40"/>
  <c r="D33"/>
  <c r="N9"/>
  <c r="D35"/>
  <c r="D30"/>
  <c r="D25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M36" l="1"/>
  <c r="N36"/>
  <c r="N37" l="1"/>
  <c r="M37"/>
  <c r="M38" l="1"/>
  <c r="N38"/>
  <c r="N39" l="1"/>
  <c r="M39"/>
  <c r="M40" l="1"/>
  <c r="N40"/>
  <c r="M41" l="1"/>
  <c r="N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<sst xmlns="http://schemas.openxmlformats.org/spreadsheetml/2006/main" count="112" uniqueCount="68">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</sst>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1310.8793111957787</c:v>
                </c:pt>
                <c:pt idx="1">
                  <c:v>1263.2508422579401</c:v>
                </c:pt>
                <c:pt idx="2">
                  <c:v>409.49684033651641</c:v>
                </c:pt>
                <c:pt idx="3">
                  <c:v>388.65</c:v>
                </c:pt>
                <c:pt idx="4">
                  <c:v>1247.2792591409243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1263.2508422579401</v>
          </cell>
        </row>
      </sheetData>
      <sheetData sheetId="1">
        <row r="4">
          <cell r="J4">
            <v>1310.8793111957787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2.0580491125224967</v>
          </cell>
        </row>
      </sheetData>
      <sheetData sheetId="4">
        <row r="47">
          <cell r="M47">
            <v>146.44</v>
          </cell>
          <cell r="O47">
            <v>1.2454692313987223</v>
          </cell>
        </row>
      </sheetData>
      <sheetData sheetId="5">
        <row r="4">
          <cell r="C4">
            <v>-74.333333333333329</v>
          </cell>
        </row>
      </sheetData>
      <sheetData sheetId="6">
        <row r="4">
          <cell r="J4">
            <v>2.9997225059869668</v>
          </cell>
        </row>
      </sheetData>
      <sheetData sheetId="7">
        <row r="4">
          <cell r="J4">
            <v>38.398512096036818</v>
          </cell>
        </row>
      </sheetData>
      <sheetData sheetId="8">
        <row r="4">
          <cell r="J4">
            <v>10.883368360896135</v>
          </cell>
        </row>
      </sheetData>
      <sheetData sheetId="9">
        <row r="4">
          <cell r="J4">
            <v>22.421526451492973</v>
          </cell>
        </row>
      </sheetData>
      <sheetData sheetId="10">
        <row r="4">
          <cell r="J4">
            <v>11.682405615990197</v>
          </cell>
        </row>
      </sheetData>
      <sheetData sheetId="11">
        <row r="4">
          <cell r="J4">
            <v>52.512929589560734</v>
          </cell>
        </row>
      </sheetData>
      <sheetData sheetId="12">
        <row r="4">
          <cell r="J4">
            <v>3.5256469954397232</v>
          </cell>
        </row>
      </sheetData>
      <sheetData sheetId="13">
        <row r="4">
          <cell r="J4">
            <v>227.28946741549629</v>
          </cell>
        </row>
      </sheetData>
      <sheetData sheetId="14">
        <row r="4">
          <cell r="J4">
            <v>4.8795302120588966</v>
          </cell>
        </row>
      </sheetData>
      <sheetData sheetId="15">
        <row r="4">
          <cell r="J4">
            <v>44.199220516936592</v>
          </cell>
        </row>
      </sheetData>
      <sheetData sheetId="16">
        <row r="4">
          <cell r="J4">
            <v>5.5651939092155871</v>
          </cell>
        </row>
      </sheetData>
      <sheetData sheetId="17">
        <row r="4">
          <cell r="J4">
            <v>4.2716051319646313</v>
          </cell>
        </row>
      </sheetData>
      <sheetData sheetId="18">
        <row r="4">
          <cell r="J4">
            <v>12.900720246404916</v>
          </cell>
        </row>
      </sheetData>
      <sheetData sheetId="19">
        <row r="4">
          <cell r="J4">
            <v>2.1153684442447838</v>
          </cell>
        </row>
      </sheetData>
      <sheetData sheetId="20">
        <row r="4">
          <cell r="J4">
            <v>17.171952214929728</v>
          </cell>
        </row>
      </sheetData>
      <sheetData sheetId="21">
        <row r="4">
          <cell r="J4">
            <v>9.5516040603178958</v>
          </cell>
        </row>
      </sheetData>
      <sheetData sheetId="22">
        <row r="4">
          <cell r="J4">
            <v>11.096714848064126</v>
          </cell>
        </row>
      </sheetData>
      <sheetData sheetId="23">
        <row r="4">
          <cell r="J4">
            <v>4.7586709793169168</v>
          </cell>
        </row>
      </sheetData>
      <sheetData sheetId="24">
        <row r="4">
          <cell r="J4">
            <v>40.087900564538465</v>
          </cell>
        </row>
      </sheetData>
      <sheetData sheetId="25">
        <row r="4">
          <cell r="J4">
            <v>48.455199456477665</v>
          </cell>
        </row>
      </sheetData>
      <sheetData sheetId="26">
        <row r="4">
          <cell r="J4">
            <v>1.5112601492354087</v>
          </cell>
        </row>
      </sheetData>
      <sheetData sheetId="27">
        <row r="4">
          <cell r="J4">
            <v>38.008638016651432</v>
          </cell>
        </row>
      </sheetData>
      <sheetData sheetId="28">
        <row r="4">
          <cell r="J4">
            <v>49.681661188999762</v>
          </cell>
        </row>
      </sheetData>
      <sheetData sheetId="29">
        <row r="4">
          <cell r="J4">
            <v>2.4864546044124132</v>
          </cell>
        </row>
      </sheetData>
      <sheetData sheetId="30">
        <row r="4">
          <cell r="J4">
            <v>13.735551116282982</v>
          </cell>
        </row>
      </sheetData>
      <sheetData sheetId="31">
        <row r="4">
          <cell r="J4">
            <v>2.4554614741914009</v>
          </cell>
        </row>
      </sheetData>
      <sheetData sheetId="32">
        <row r="4">
          <cell r="J4">
            <v>409.49684033651641</v>
          </cell>
        </row>
      </sheetData>
      <sheetData sheetId="33">
        <row r="4">
          <cell r="J4">
            <v>1.0626379193483084</v>
          </cell>
        </row>
      </sheetData>
      <sheetData sheetId="34">
        <row r="4">
          <cell r="J4">
            <v>15.008396789344195</v>
          </cell>
        </row>
      </sheetData>
      <sheetData sheetId="35">
        <row r="4">
          <cell r="J4">
            <v>16.292514776129831</v>
          </cell>
        </row>
      </sheetData>
      <sheetData sheetId="36">
        <row r="4">
          <cell r="J4">
            <v>21.768508376500073</v>
          </cell>
        </row>
      </sheetData>
      <sheetData sheetId="37">
        <row r="4">
          <cell r="J4">
            <v>18.254063437204131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B52" sqref="B52:D5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50+30.11</f>
        <v>80.11</v>
      </c>
      <c r="J2" t="s">
        <v>6</v>
      </c>
      <c r="K2" s="9">
        <f>17.52+119.4</f>
        <v>136.92000000000002</v>
      </c>
      <c r="M2" t="s">
        <v>58</v>
      </c>
      <c r="N2" s="9">
        <f>388.65</f>
        <v>388.65</v>
      </c>
      <c r="P2" t="s">
        <v>8</v>
      </c>
      <c r="Q2" s="10">
        <f>N2+K2+H2</f>
        <v>605.67999999999995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0.13111216031100151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4619.5562529311619</v>
      </c>
      <c r="D7" s="20">
        <f>(C7*[1]Feuil1!$K$2-C4)/C4</f>
        <v>0.53311312551690626</v>
      </c>
      <c r="E7" s="31">
        <f>C7-C7/(1+D7)</f>
        <v>1606.3694397443487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1310.8793111957787</v>
      </c>
    </row>
    <row r="9" spans="2:20">
      <c r="M9" s="17" t="str">
        <f>IF(C13&gt;C7*Params!F8,B13,"Others")</f>
        <v>ETH</v>
      </c>
      <c r="N9" s="18">
        <f>IF(C13&gt;C7*0.1,C13,C7)</f>
        <v>1263.2508422579401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409.49684033651641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388.65</v>
      </c>
    </row>
    <row r="12" spans="2:20">
      <c r="B12" s="7" t="s">
        <v>4</v>
      </c>
      <c r="C12" s="1">
        <f>[2]BTC!J4</f>
        <v>1310.8793111957787</v>
      </c>
      <c r="D12" s="20">
        <f>C12/$C$7</f>
        <v>0.28376736626250854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1247.2792591409243</v>
      </c>
    </row>
    <row r="13" spans="2:20">
      <c r="B13" s="7" t="s">
        <v>19</v>
      </c>
      <c r="C13" s="1">
        <f>[2]ETH!J4</f>
        <v>1263.2508422579401</v>
      </c>
      <c r="D13" s="20">
        <f t="shared" ref="D13:D51" si="0">C13/$C$7</f>
        <v>0.27345718356744608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409.49684033651641</v>
      </c>
      <c r="D14" s="20">
        <f t="shared" si="0"/>
        <v>8.8644193925917866E-2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388.65</v>
      </c>
      <c r="D15" s="20">
        <f t="shared" si="0"/>
        <v>8.4131457378270269E-2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26</v>
      </c>
      <c r="C16" s="1">
        <f>[2]BNB!J4</f>
        <v>227.28946741549629</v>
      </c>
      <c r="D16" s="20">
        <f t="shared" si="0"/>
        <v>4.9201580188850062E-2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3.1700014456384665E-2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6</v>
      </c>
      <c r="C18" s="1">
        <f>$K$2</f>
        <v>136.92000000000002</v>
      </c>
      <c r="D18" s="20">
        <f>C18/$C$7</f>
        <v>2.9639210457308034E-2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5</v>
      </c>
      <c r="C19" s="1">
        <f>H$2</f>
        <v>80.11</v>
      </c>
      <c r="D19" s="20">
        <f>C19/$C$7</f>
        <v>1.7341492475423215E-2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7" t="s">
        <v>22</v>
      </c>
      <c r="C20" s="1">
        <f>-[2]BIGTIME!$C$4</f>
        <v>74.333333333333329</v>
      </c>
      <c r="D20" s="20">
        <f t="shared" si="0"/>
        <v>1.6091011617440087E-2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46</v>
      </c>
      <c r="C21" s="9">
        <f>[2]AVAX!$J$4</f>
        <v>52.512929589560734</v>
      </c>
      <c r="D21" s="20">
        <f t="shared" si="0"/>
        <v>1.1367526817373567E-2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49.681661188999762</v>
      </c>
      <c r="D22" s="20">
        <f t="shared" si="0"/>
        <v>1.0754639291918174E-2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31</v>
      </c>
      <c r="C23" s="9">
        <f>[2]MATIC!$J$4</f>
        <v>48.455199456477665</v>
      </c>
      <c r="D23" s="20">
        <f t="shared" si="0"/>
        <v>1.048914588402994E-2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44.199220516936592</v>
      </c>
      <c r="D24" s="20">
        <f t="shared" si="0"/>
        <v>9.5678498316568127E-3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21</v>
      </c>
      <c r="C25" s="1">
        <f>[2]Cake!$Y$2</f>
        <v>43.31</v>
      </c>
      <c r="D25" s="20">
        <f t="shared" si="0"/>
        <v>9.375359369748839E-3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48</v>
      </c>
      <c r="C26" s="1">
        <f>[2]LUNC!J4</f>
        <v>40.087900564538465</v>
      </c>
      <c r="D26" s="20">
        <f t="shared" si="0"/>
        <v>8.6778682560910963E-3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38.398512096036818</v>
      </c>
      <c r="D27" s="20">
        <f t="shared" si="0"/>
        <v>8.3121646308933934E-3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38.008638016651432</v>
      </c>
      <c r="D28" s="20">
        <f t="shared" si="0"/>
        <v>8.2277681958163214E-3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47</v>
      </c>
      <c r="C29" s="9">
        <f>[2]APE!$J$4</f>
        <v>22.421526451492973</v>
      </c>
      <c r="D29" s="20">
        <f t="shared" si="0"/>
        <v>4.8536104387226055E-3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65</v>
      </c>
      <c r="C30" s="10">
        <f>[2]TIA!$J$4</f>
        <v>21.768508376500073</v>
      </c>
      <c r="D30" s="20">
        <f t="shared" si="0"/>
        <v>4.7122509575866084E-3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18.254063437204131</v>
      </c>
      <c r="D31" s="20">
        <f t="shared" si="0"/>
        <v>3.9514755179400002E-3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51</v>
      </c>
      <c r="C32" s="9">
        <f>[2]LDO!$J$4</f>
        <v>17.171952214929728</v>
      </c>
      <c r="D32" s="20">
        <f t="shared" si="0"/>
        <v>3.7172298105546233E-3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40</v>
      </c>
      <c r="C33" s="1">
        <f>[2]XRP!$J$4</f>
        <v>16.292514776129831</v>
      </c>
      <c r="D33" s="20">
        <f t="shared" si="0"/>
        <v>3.5268571014352391E-3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54</v>
      </c>
      <c r="C34" s="9">
        <f>[2]UNI!$J$4</f>
        <v>15.008396789344195</v>
      </c>
      <c r="D34" s="20">
        <f t="shared" si="0"/>
        <v>3.2488827860514078E-3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13.735551116282982</v>
      </c>
      <c r="D35" s="20">
        <f t="shared" si="0"/>
        <v>2.9733485997854481E-3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12.900720246404916</v>
      </c>
      <c r="D36" s="20">
        <f t="shared" si="0"/>
        <v>2.7926319196176601E-3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30</v>
      </c>
      <c r="C37" s="9">
        <f>[2]ATOM!$J$4</f>
        <v>11.682405615990197</v>
      </c>
      <c r="D37" s="20">
        <f t="shared" si="0"/>
        <v>2.5289021231373848E-3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43</v>
      </c>
      <c r="C38" s="9">
        <f>[2]LTC!$J$4</f>
        <v>11.096714848064126</v>
      </c>
      <c r="D38" s="20">
        <f t="shared" si="0"/>
        <v>2.4021170520486966E-3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45</v>
      </c>
      <c r="C39" s="9">
        <f>[2]ALGO!$J$4</f>
        <v>10.883368360896135</v>
      </c>
      <c r="D39" s="20">
        <f t="shared" si="0"/>
        <v>2.3559337228528199E-3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53</v>
      </c>
      <c r="C40" s="9">
        <f>[2]LINK!$J$4</f>
        <v>9.5516040603178958</v>
      </c>
      <c r="D40" s="20">
        <f t="shared" si="0"/>
        <v>2.0676453618802223E-3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1.6949679950388687E-3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5.5651939092155871</v>
      </c>
      <c r="D42" s="20">
        <f t="shared" si="0"/>
        <v>1.204703136948361E-3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4.8795302120588966</v>
      </c>
      <c r="D43" s="20">
        <f t="shared" si="0"/>
        <v>1.0562768250657795E-3</v>
      </c>
    </row>
    <row r="44" spans="2:14">
      <c r="B44" s="22" t="s">
        <v>23</v>
      </c>
      <c r="C44" s="9">
        <f>[2]LUNA!J4</f>
        <v>4.7586709793169168</v>
      </c>
      <c r="D44" s="20">
        <f t="shared" si="0"/>
        <v>1.0301143050909891E-3</v>
      </c>
    </row>
    <row r="45" spans="2:14">
      <c r="B45" s="22" t="s">
        <v>36</v>
      </c>
      <c r="C45" s="9">
        <f>[2]GRT!$J$4</f>
        <v>4.2716051319646313</v>
      </c>
      <c r="D45" s="20">
        <f t="shared" si="0"/>
        <v>9.2467867000304378E-4</v>
      </c>
    </row>
    <row r="46" spans="2:14">
      <c r="B46" s="22" t="s">
        <v>35</v>
      </c>
      <c r="C46" s="9">
        <f>[2]AMP!$J$4</f>
        <v>3.5256469954397232</v>
      </c>
      <c r="D46" s="20">
        <f t="shared" si="0"/>
        <v>7.6320036003515686E-4</v>
      </c>
    </row>
    <row r="47" spans="2:14">
      <c r="B47" s="22" t="s">
        <v>63</v>
      </c>
      <c r="C47" s="10">
        <f>[2]ACE!$J$4</f>
        <v>2.9997225059869668</v>
      </c>
      <c r="D47" s="20">
        <f t="shared" si="0"/>
        <v>6.4935295551030647E-4</v>
      </c>
    </row>
    <row r="48" spans="2:14">
      <c r="B48" s="22" t="s">
        <v>39</v>
      </c>
      <c r="C48" s="9">
        <f>[2]SHPING!$J$4</f>
        <v>2.4554614741914009</v>
      </c>
      <c r="D48" s="20">
        <f t="shared" si="0"/>
        <v>5.3153622117565558E-4</v>
      </c>
    </row>
    <row r="49" spans="2:4">
      <c r="B49" s="22" t="s">
        <v>61</v>
      </c>
      <c r="C49" s="10">
        <f>[2]SEI!$J$4</f>
        <v>2.4864546044124132</v>
      </c>
      <c r="D49" s="20">
        <f t="shared" si="0"/>
        <v>5.382453353251687E-4</v>
      </c>
    </row>
    <row r="50" spans="2:4">
      <c r="B50" s="22" t="s">
        <v>49</v>
      </c>
      <c r="C50" s="9">
        <f>[2]KAVA!$J$4</f>
        <v>2.1153684442447838</v>
      </c>
      <c r="D50" s="20">
        <f t="shared" si="0"/>
        <v>4.5791594006514328E-4</v>
      </c>
    </row>
    <row r="51" spans="2:4">
      <c r="B51" s="7" t="s">
        <v>25</v>
      </c>
      <c r="C51" s="1">
        <f>[2]POLIS!J4</f>
        <v>2.0580491125224967</v>
      </c>
      <c r="D51" s="20">
        <f t="shared" si="0"/>
        <v>4.4550796653177252E-4</v>
      </c>
    </row>
    <row r="52" spans="2:4">
      <c r="B52" s="22" t="s">
        <v>62</v>
      </c>
      <c r="C52" s="10">
        <f>[2]MEME!$J$4</f>
        <v>1.5112601492354087</v>
      </c>
      <c r="D52" s="20">
        <f>C52/$C$7</f>
        <v>3.2714400831822249E-4</v>
      </c>
    </row>
    <row r="53" spans="2:4">
      <c r="B53" s="7" t="s">
        <v>27</v>
      </c>
      <c r="C53" s="1">
        <f>[2]ATLAS!O47</f>
        <v>1.2454692313987223</v>
      </c>
      <c r="D53" s="20">
        <f>C53/$C$7</f>
        <v>2.6960798033543972E-4</v>
      </c>
    </row>
    <row r="54" spans="2:4">
      <c r="B54" s="22" t="s">
        <v>42</v>
      </c>
      <c r="C54" s="9">
        <f>[2]TRX!$J$4</f>
        <v>1.0626379193483084</v>
      </c>
      <c r="D54" s="20">
        <f>C54/$C$7</f>
        <v>2.3003030186591024E-4</v>
      </c>
    </row>
  </sheetData>
  <autoFilter ref="B11:C11">
    <sortState ref="B12:C55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2024-01-29T09:36:39Z</dcterms:modified>
</cp:coreProperties>
</file>