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33" l="1"/>
  <c r="C7" l="1"/>
  <c r="D52" l="1"/>
  <c r="D41"/>
  <c r="D37"/>
  <c r="D7"/>
  <c r="E7" s="1"/>
  <c r="D12"/>
  <c r="D29"/>
  <c r="D23"/>
  <c r="D22"/>
  <c r="D16"/>
  <c r="D32"/>
  <c r="D31"/>
  <c r="M9"/>
  <c r="D39"/>
  <c r="D53"/>
  <c r="D20"/>
  <c r="D46"/>
  <c r="N9"/>
  <c r="D15"/>
  <c r="D34"/>
  <c r="D50"/>
  <c r="D25"/>
  <c r="D19"/>
  <c r="D28"/>
  <c r="Q3"/>
  <c r="D54"/>
  <c r="D21"/>
  <c r="D35"/>
  <c r="D40"/>
  <c r="D27"/>
  <c r="D47"/>
  <c r="D36"/>
  <c r="D13"/>
  <c r="D44"/>
  <c r="D48"/>
  <c r="D14"/>
  <c r="D30"/>
  <c r="D51"/>
  <c r="N8"/>
  <c r="M8"/>
  <c r="D38"/>
  <c r="D17"/>
  <c r="D42"/>
  <c r="D26"/>
  <c r="D43"/>
  <c r="D24"/>
  <c r="D55"/>
  <c r="D45"/>
  <c r="D18"/>
  <c r="D49"/>
  <c r="D33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<sst xmlns="http://schemas.openxmlformats.org/spreadsheetml/2006/main" count="107" uniqueCount="67">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</sst>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1281.2375786179302</c:v>
                </c:pt>
                <c:pt idx="1">
                  <c:v>1268.395563524198</c:v>
                </c:pt>
                <c:pt idx="2">
                  <c:v>363</c:v>
                </c:pt>
                <c:pt idx="3">
                  <c:v>350.33930763896348</c:v>
                </c:pt>
                <c:pt idx="4">
                  <c:v>1060.6636371758673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1268.395563524198</v>
          </cell>
        </row>
      </sheetData>
      <sheetData sheetId="1">
        <row r="4">
          <cell r="J4">
            <v>1281.2375786179302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3.2926745861132569</v>
          </cell>
        </row>
      </sheetData>
      <sheetData sheetId="4">
        <row r="47">
          <cell r="M47">
            <v>111.01</v>
          </cell>
          <cell r="O47">
            <v>1.9077584019261167</v>
          </cell>
        </row>
      </sheetData>
      <sheetData sheetId="5">
        <row r="4">
          <cell r="C4">
            <v>-100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4.6863943357712072</v>
          </cell>
        </row>
      </sheetData>
      <sheetData sheetId="8">
        <row r="4">
          <cell r="J4">
            <v>45.322665917548782</v>
          </cell>
        </row>
      </sheetData>
      <sheetData sheetId="9">
        <row r="4">
          <cell r="J4">
            <v>11.345844009273254</v>
          </cell>
        </row>
      </sheetData>
      <sheetData sheetId="10">
        <row r="4">
          <cell r="J4">
            <v>22.855473781633972</v>
          </cell>
        </row>
      </sheetData>
      <sheetData sheetId="11">
        <row r="4">
          <cell r="J4">
            <v>13.980946861913557</v>
          </cell>
        </row>
      </sheetData>
      <sheetData sheetId="12">
        <row r="4">
          <cell r="J4">
            <v>62.218671936553903</v>
          </cell>
        </row>
      </sheetData>
      <sheetData sheetId="13">
        <row r="4">
          <cell r="J4">
            <v>3.6350938789052143</v>
          </cell>
        </row>
      </sheetData>
      <sheetData sheetId="14">
        <row r="4">
          <cell r="J4">
            <v>193.62045568007784</v>
          </cell>
        </row>
      </sheetData>
      <sheetData sheetId="15">
        <row r="4">
          <cell r="J4">
            <v>5.9162882065319193</v>
          </cell>
        </row>
      </sheetData>
      <sheetData sheetId="16">
        <row r="4">
          <cell r="J4">
            <v>48.750697840515215</v>
          </cell>
        </row>
      </sheetData>
      <sheetData sheetId="17">
        <row r="4">
          <cell r="J4">
            <v>6.2140429086783122</v>
          </cell>
        </row>
      </sheetData>
      <sheetData sheetId="18">
        <row r="4">
          <cell r="J4">
            <v>4.4207098580796282</v>
          </cell>
        </row>
      </sheetData>
      <sheetData sheetId="19">
        <row r="4">
          <cell r="J4">
            <v>13.406120141943976</v>
          </cell>
        </row>
      </sheetData>
      <sheetData sheetId="20">
        <row r="4">
          <cell r="J4">
            <v>2.4304182278972819</v>
          </cell>
        </row>
      </sheetData>
      <sheetData sheetId="21">
        <row r="4">
          <cell r="J4">
            <v>12.310038685223162</v>
          </cell>
        </row>
      </sheetData>
      <sheetData sheetId="22">
        <row r="4">
          <cell r="J4">
            <v>8.291827858277701</v>
          </cell>
        </row>
      </sheetData>
      <sheetData sheetId="23">
        <row r="4">
          <cell r="J4">
            <v>11.630062760709988</v>
          </cell>
        </row>
      </sheetData>
      <sheetData sheetId="24">
        <row r="4">
          <cell r="J4">
            <v>4.0023771252461557</v>
          </cell>
        </row>
      </sheetData>
      <sheetData sheetId="25">
        <row r="4">
          <cell r="J4">
            <v>20.146371441558966</v>
          </cell>
        </row>
      </sheetData>
      <sheetData sheetId="26">
        <row r="4">
          <cell r="J4">
            <v>46.412990753465756</v>
          </cell>
        </row>
      </sheetData>
      <sheetData sheetId="27">
        <row r="4">
          <cell r="J4">
            <v>2.0085472203250276</v>
          </cell>
        </row>
      </sheetData>
      <sheetData sheetId="28">
        <row r="4">
          <cell r="J4">
            <v>49.026006336017417</v>
          </cell>
        </row>
      </sheetData>
      <sheetData sheetId="29">
        <row r="4">
          <cell r="J4">
            <v>52.859410977646121</v>
          </cell>
        </row>
      </sheetData>
      <sheetData sheetId="30">
        <row r="4">
          <cell r="J4">
            <v>2.1982847806388466</v>
          </cell>
        </row>
      </sheetData>
      <sheetData sheetId="31">
        <row r="4">
          <cell r="J4">
            <v>4.6125100667328169</v>
          </cell>
        </row>
      </sheetData>
      <sheetData sheetId="32">
        <row r="4">
          <cell r="J4">
            <v>2.9055398789170868</v>
          </cell>
        </row>
      </sheetData>
      <sheetData sheetId="33">
        <row r="4">
          <cell r="J4">
            <v>350.33930763896348</v>
          </cell>
        </row>
      </sheetData>
      <sheetData sheetId="34">
        <row r="4">
          <cell r="J4">
            <v>0.97739545532889682</v>
          </cell>
        </row>
      </sheetData>
      <sheetData sheetId="35">
        <row r="4">
          <cell r="J4">
            <v>12.532366330592049</v>
          </cell>
        </row>
      </sheetData>
      <sheetData sheetId="36">
        <row r="4">
          <cell r="J4">
            <v>19.285590765135417</v>
          </cell>
        </row>
      </sheetData>
      <sheetData sheetId="37">
        <row r="4">
          <cell r="J4">
            <v>3.0119122430300256</v>
          </cell>
        </row>
      </sheetData>
      <sheetData sheetId="38">
        <row r="4">
          <cell r="J4">
            <v>3.1413543236582142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topLeftCell="A10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20.71+5.53</f>
        <v>26.240000000000002</v>
      </c>
      <c r="J2" t="s">
        <v>6</v>
      </c>
      <c r="K2" s="9">
        <f>11.78+37.53</f>
        <v>49.31</v>
      </c>
      <c r="M2" t="s">
        <v>59</v>
      </c>
      <c r="N2" s="9">
        <f>363</f>
        <v>363</v>
      </c>
      <c r="P2" t="s">
        <v>8</v>
      </c>
      <c r="Q2" s="10">
        <f>N2+K2+H2</f>
        <v>438.55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0.10143083071282674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4323.6360869569598</v>
      </c>
      <c r="D7" s="20">
        <f>(C7*[1]Feuil1!$K$2-C4)/C4</f>
        <v>0.53344070932937671</v>
      </c>
      <c r="E7" s="31">
        <f>C7-C7/(1+D7)</f>
        <v>1504.0708695656554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1281.2375786179302</v>
      </c>
    </row>
    <row r="9" spans="2:20">
      <c r="M9" s="17" t="str">
        <f>IF(C13&gt;C7*Params!F8,B13,"Others")</f>
        <v>ETH</v>
      </c>
      <c r="N9" s="18">
        <f>IF(C13&gt;C7*0.1,C13,C7)</f>
        <v>1268.395563524198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363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350.33930763896348</v>
      </c>
    </row>
    <row r="12" spans="2:20">
      <c r="B12" s="7" t="s">
        <v>4</v>
      </c>
      <c r="C12" s="1">
        <f>[2]BTC!J4</f>
        <v>1281.2375786179302</v>
      </c>
      <c r="D12" s="20">
        <f>C12/$C$7</f>
        <v>0.29633335295794622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1060.6636371758673</v>
      </c>
    </row>
    <row r="13" spans="2:20">
      <c r="B13" s="7" t="s">
        <v>19</v>
      </c>
      <c r="C13" s="1">
        <f>[2]ETH!J4</f>
        <v>1268.395563524198</v>
      </c>
      <c r="D13" s="20">
        <f t="shared" ref="D13:D55" si="0">C13/$C$7</f>
        <v>0.29336316424745956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363</v>
      </c>
      <c r="D14" s="20">
        <f t="shared" si="0"/>
        <v>8.3957112185055527E-2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350.33930763896348</v>
      </c>
      <c r="D15" s="20">
        <f t="shared" si="0"/>
        <v>8.1028861031072014E-2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193.62045568007784</v>
      </c>
      <c r="D16" s="20">
        <f t="shared" si="0"/>
        <v>4.4781857627696604E-2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2.5675148825517947E-2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100</v>
      </c>
      <c r="D18" s="20">
        <f>C18/$C$7</f>
        <v>2.3128681042715024E-2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1.4466989992218246E-2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62.218671936553903</v>
      </c>
      <c r="D20" s="20">
        <f t="shared" si="0"/>
        <v>1.4390358181218794E-2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1.1404752622162779E-2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49.026006336017417</v>
      </c>
      <c r="D22" s="20">
        <f t="shared" si="0"/>
        <v>1.1339068633438726E-2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46.412990753465756</v>
      </c>
      <c r="D23" s="20">
        <f t="shared" si="0"/>
        <v>1.0734712593753911E-2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45.322665917548782</v>
      </c>
      <c r="D24" s="20">
        <f t="shared" si="0"/>
        <v>1.0482534840125167E-2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52.859410977646121</v>
      </c>
      <c r="D25" s="20">
        <f t="shared" si="0"/>
        <v>1.2225684566077663E-2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48.750697840515215</v>
      </c>
      <c r="D26" s="20">
        <f t="shared" si="0"/>
        <v>1.1275393409630526E-2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26.240000000000002</v>
      </c>
      <c r="D27" s="20">
        <f t="shared" si="0"/>
        <v>6.0689659056084224E-3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22.855473781633972</v>
      </c>
      <c r="D28" s="20">
        <f t="shared" si="0"/>
        <v>5.2861696317554789E-3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20.146371441558966</v>
      </c>
      <c r="D29" s="20">
        <f t="shared" si="0"/>
        <v>4.6595899923988016E-3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19.285590765135417</v>
      </c>
      <c r="D30" s="20">
        <f t="shared" si="0"/>
        <v>4.4605027752714745E-3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13.406120141943976</v>
      </c>
      <c r="D31" s="20">
        <f t="shared" si="0"/>
        <v>3.1006587678333968E-3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13.980946861913557</v>
      </c>
      <c r="D32" s="20">
        <f t="shared" si="0"/>
        <v>3.2336086064434616E-3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11.345844009273254</v>
      </c>
      <c r="D33" s="20">
        <f t="shared" si="0"/>
        <v>2.6241440725088012E-3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12.532366330592049</v>
      </c>
      <c r="D34" s="20">
        <f t="shared" si="0"/>
        <v>2.8985710357072435E-3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12.310038685223162</v>
      </c>
      <c r="D35" s="20">
        <f t="shared" si="0"/>
        <v>2.8471495837400951E-3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11.630062760709988</v>
      </c>
      <c r="D36" s="20">
        <f t="shared" si="0"/>
        <v>2.6898801209921906E-3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2.4285115094850773E-3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8.291827858277701</v>
      </c>
      <c r="D38" s="20">
        <f t="shared" si="0"/>
        <v>1.9177904179520377E-3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6.2140429086783122</v>
      </c>
      <c r="D39" s="20">
        <f t="shared" si="0"/>
        <v>1.437226164205658E-3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5.9162882065319193</v>
      </c>
      <c r="D40" s="20">
        <f t="shared" si="0"/>
        <v>1.3683594288565327E-3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4.6125100667328169</v>
      </c>
      <c r="D41" s="20">
        <f t="shared" si="0"/>
        <v>1.0668127413977551E-3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4.4207098580796282</v>
      </c>
      <c r="D42" s="20">
        <f t="shared" si="0"/>
        <v>1.0224518828990971E-3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4.6863943357712072</v>
      </c>
      <c r="D43" s="20">
        <f t="shared" si="0"/>
        <v>1.0839011983243857E-3</v>
      </c>
    </row>
    <row r="44" spans="2:14">
      <c r="B44" s="22" t="s">
        <v>23</v>
      </c>
      <c r="C44" s="9">
        <f>[2]LUNA!J4</f>
        <v>4.0023771252461557</v>
      </c>
      <c r="D44" s="20">
        <f t="shared" si="0"/>
        <v>9.2569703942477015E-4</v>
      </c>
    </row>
    <row r="45" spans="2:14">
      <c r="B45" s="22" t="s">
        <v>36</v>
      </c>
      <c r="C45" s="9">
        <f>[2]AMP!$J$4</f>
        <v>3.6350938789052143</v>
      </c>
      <c r="D45" s="20">
        <f t="shared" si="0"/>
        <v>8.407492688552445E-4</v>
      </c>
    </row>
    <row r="46" spans="2:14">
      <c r="B46" s="7" t="s">
        <v>25</v>
      </c>
      <c r="C46" s="1">
        <f>[2]POLIS!J4</f>
        <v>3.2926745861132569</v>
      </c>
      <c r="D46" s="20">
        <f t="shared" si="0"/>
        <v>7.6155220279667223E-4</v>
      </c>
    </row>
    <row r="47" spans="2:14">
      <c r="B47" s="22" t="s">
        <v>40</v>
      </c>
      <c r="C47" s="9">
        <f>[2]SHPING!$J$4</f>
        <v>2.9055398789170868</v>
      </c>
      <c r="D47" s="20">
        <f t="shared" si="0"/>
        <v>6.7201305116362125E-4</v>
      </c>
    </row>
    <row r="48" spans="2:14">
      <c r="B48" s="22" t="s">
        <v>50</v>
      </c>
      <c r="C48" s="9">
        <f>[2]KAVA!$J$4</f>
        <v>2.4304182278972819</v>
      </c>
      <c r="D48" s="20">
        <f t="shared" si="0"/>
        <v>5.6212367993436899E-4</v>
      </c>
    </row>
    <row r="49" spans="2:4">
      <c r="B49" s="22" t="s">
        <v>62</v>
      </c>
      <c r="C49" s="10">
        <f>[2]SEI!$J$4</f>
        <v>2.1982847806388466</v>
      </c>
      <c r="D49" s="20">
        <f t="shared" si="0"/>
        <v>5.0843427532450646E-4</v>
      </c>
    </row>
    <row r="50" spans="2:4">
      <c r="B50" s="22" t="s">
        <v>65</v>
      </c>
      <c r="C50" s="10">
        <f>[2]DYDX!$J$4</f>
        <v>3.1413543236582142</v>
      </c>
      <c r="D50" s="20">
        <f t="shared" si="0"/>
        <v>7.2655382194044616E-4</v>
      </c>
    </row>
    <row r="51" spans="2:4">
      <c r="B51" s="22" t="s">
        <v>66</v>
      </c>
      <c r="C51" s="10">
        <f>[2]TIA!$J$4</f>
        <v>3.0119122430300256</v>
      </c>
      <c r="D51" s="20">
        <f t="shared" si="0"/>
        <v>6.9661557597689838E-4</v>
      </c>
    </row>
    <row r="52" spans="2:4">
      <c r="B52" s="7" t="s">
        <v>28</v>
      </c>
      <c r="C52" s="1">
        <f>[2]ATLAS!O47</f>
        <v>1.9077584019261167</v>
      </c>
      <c r="D52" s="20">
        <f t="shared" si="0"/>
        <v>4.4123935584708884E-4</v>
      </c>
    </row>
    <row r="53" spans="2:4">
      <c r="B53" s="22" t="s">
        <v>63</v>
      </c>
      <c r="C53" s="10">
        <f>[2]MEME!$J$4</f>
        <v>2.0085472203250276</v>
      </c>
      <c r="D53" s="20">
        <f t="shared" si="0"/>
        <v>4.6455048018129424E-4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3.9244597969720173E-4</v>
      </c>
    </row>
    <row r="55" spans="2:4">
      <c r="B55" s="22" t="s">
        <v>43</v>
      </c>
      <c r="C55" s="9">
        <f>[2]TRX!$J$4</f>
        <v>0.97739545532889682</v>
      </c>
      <c r="D55" s="20">
        <f t="shared" si="0"/>
        <v>2.2605867738901273E-4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2023-12-22T00:07:43Z</dcterms:modified>
</cp:coreProperties>
</file>