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29" i="2"/>
  <c r="N2" i="1"/>
  <c r="K2"/>
  <c r="T2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40"/>
  <c r="C30" l="1"/>
  <c r="C14"/>
  <c r="C4"/>
  <c r="C37"/>
  <c r="C20"/>
  <c r="C48" l="1"/>
  <c r="C44" l="1"/>
  <c r="C28" l="1"/>
  <c r="C35" l="1"/>
  <c r="C54"/>
  <c r="C24"/>
  <c r="C47"/>
  <c r="C29"/>
  <c r="C45" l="1"/>
  <c r="C55" l="1"/>
  <c r="C42"/>
  <c r="C39"/>
  <c r="C52"/>
  <c r="C33"/>
  <c r="C46"/>
  <c r="C27"/>
  <c r="C25"/>
  <c r="C53"/>
  <c r="C18"/>
  <c r="C49"/>
  <c r="C19"/>
  <c r="C34" l="1"/>
  <c r="C16"/>
  <c r="C21"/>
  <c r="C50" l="1"/>
  <c r="C43"/>
  <c r="C41"/>
  <c r="C12"/>
  <c r="C23" l="1"/>
  <c r="C51" l="1"/>
  <c r="C13" l="1"/>
  <c r="C17"/>
  <c r="C38" l="1"/>
  <c r="C32" l="1"/>
  <c r="C26" l="1"/>
  <c r="C15" l="1"/>
  <c r="C31" l="1"/>
  <c r="C36" l="1"/>
  <c r="C22"/>
  <c r="C7" l="1"/>
  <c r="D18" l="1"/>
  <c r="D35"/>
  <c r="D25"/>
  <c r="N9"/>
  <c r="D34"/>
  <c r="D12"/>
  <c r="D13"/>
  <c r="D39"/>
  <c r="D41"/>
  <c r="D24"/>
  <c r="D30"/>
  <c r="D33"/>
  <c r="D28"/>
  <c r="Q3"/>
  <c r="D47"/>
  <c r="N8"/>
  <c r="D40"/>
  <c r="M8"/>
  <c r="D31"/>
  <c r="D52"/>
  <c r="D26"/>
  <c r="M9"/>
  <c r="D22"/>
  <c r="D46"/>
  <c r="D15"/>
  <c r="D27"/>
  <c r="D29"/>
  <c r="D54"/>
  <c r="D7"/>
  <c r="E7" s="1"/>
  <c r="D45"/>
  <c r="D23"/>
  <c r="D21"/>
  <c r="D43"/>
  <c r="D44"/>
  <c r="D50"/>
  <c r="D51"/>
  <c r="D16"/>
  <c r="D20"/>
  <c r="D48"/>
  <c r="D19"/>
  <c r="D55"/>
  <c r="D17"/>
  <c r="D14"/>
  <c r="D53"/>
  <c r="D32"/>
  <c r="D37"/>
  <c r="D42"/>
  <c r="D38"/>
  <c r="D49"/>
  <c r="D36"/>
  <c r="M10" l="1"/>
  <c r="N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N36" l="1"/>
  <c r="M36"/>
  <c r="M37" l="1"/>
  <c r="N37"/>
  <c r="N38" l="1"/>
  <c r="M38"/>
  <c r="M39" l="1"/>
  <c r="N39"/>
  <c r="N40" l="1"/>
  <c r="M40"/>
  <c r="N41" l="1"/>
  <c r="M41"/>
  <c r="N42" l="1"/>
  <c r="M42"/>
</calcChain>
</file>

<file path=xl/sharedStrings.xml><?xml version="1.0" encoding="utf-8"?>
<sst xmlns="http://schemas.openxmlformats.org/spreadsheetml/2006/main" count="113" uniqueCount="69">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</sst>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1229.0649692112381</c:v>
                </c:pt>
                <c:pt idx="1">
                  <c:v>1236.1960978785792</c:v>
                </c:pt>
                <c:pt idx="2">
                  <c:v>377.61</c:v>
                </c:pt>
                <c:pt idx="3">
                  <c:v>368.98509479268233</c:v>
                </c:pt>
                <c:pt idx="4">
                  <c:v>1159.477677271738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1229.0649692112381</v>
          </cell>
        </row>
      </sheetData>
      <sheetData sheetId="1">
        <row r="4">
          <cell r="J4">
            <v>1236.1960978785792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1.9545218283208148</v>
          </cell>
        </row>
      </sheetData>
      <sheetData sheetId="4">
        <row r="47">
          <cell r="M47">
            <v>146.44</v>
          </cell>
          <cell r="O47">
            <v>1.1175431810084255</v>
          </cell>
        </row>
      </sheetData>
      <sheetData sheetId="5">
        <row r="4">
          <cell r="C4">
            <v>-78.333333333333329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2.8481488942011066</v>
          </cell>
        </row>
      </sheetData>
      <sheetData sheetId="8">
        <row r="4">
          <cell r="J4">
            <v>36.900654179157833</v>
          </cell>
        </row>
      </sheetData>
      <sheetData sheetId="9">
        <row r="4">
          <cell r="J4">
            <v>10.685473995712357</v>
          </cell>
        </row>
      </sheetData>
      <sheetData sheetId="10">
        <row r="4">
          <cell r="J4">
            <v>20.309452496965942</v>
          </cell>
        </row>
      </sheetData>
      <sheetData sheetId="11">
        <row r="4">
          <cell r="J4">
            <v>11.349245953216014</v>
          </cell>
        </row>
      </sheetData>
      <sheetData sheetId="12">
        <row r="4">
          <cell r="J4">
            <v>44.357286520551668</v>
          </cell>
        </row>
      </sheetData>
      <sheetData sheetId="13">
        <row r="4">
          <cell r="J4">
            <v>3.2081664852018443</v>
          </cell>
        </row>
      </sheetData>
      <sheetData sheetId="14">
        <row r="4">
          <cell r="J4">
            <v>216.22941503498259</v>
          </cell>
        </row>
      </sheetData>
      <sheetData sheetId="15">
        <row r="4">
          <cell r="J4">
            <v>4.7827925453772169</v>
          </cell>
        </row>
      </sheetData>
      <sheetData sheetId="16">
        <row r="4">
          <cell r="J4">
            <v>41.48356091422491</v>
          </cell>
        </row>
      </sheetData>
      <sheetData sheetId="17">
        <row r="4">
          <cell r="J4">
            <v>5.0964084275817543</v>
          </cell>
        </row>
      </sheetData>
      <sheetData sheetId="18">
        <row r="4">
          <cell r="J4">
            <v>4.0272728205419739</v>
          </cell>
        </row>
      </sheetData>
      <sheetData sheetId="19">
        <row r="4">
          <cell r="J4">
            <v>11.908016635624236</v>
          </cell>
        </row>
      </sheetData>
      <sheetData sheetId="20">
        <row r="4">
          <cell r="J4">
            <v>2.0268031956191428</v>
          </cell>
        </row>
      </sheetData>
      <sheetData sheetId="21">
        <row r="4">
          <cell r="J4">
            <v>15.908839685267093</v>
          </cell>
        </row>
      </sheetData>
      <sheetData sheetId="22">
        <row r="4">
          <cell r="J4">
            <v>9.0536322338558435</v>
          </cell>
        </row>
      </sheetData>
      <sheetData sheetId="23">
        <row r="4">
          <cell r="J4">
            <v>10.759373195103851</v>
          </cell>
        </row>
      </sheetData>
      <sheetData sheetId="24">
        <row r="4">
          <cell r="J4">
            <v>4.3371784491506373</v>
          </cell>
        </row>
      </sheetData>
      <sheetData sheetId="25">
        <row r="4">
          <cell r="J4">
            <v>37.671135395123109</v>
          </cell>
        </row>
      </sheetData>
      <sheetData sheetId="26">
        <row r="4">
          <cell r="J4">
            <v>44.417043373989962</v>
          </cell>
        </row>
      </sheetData>
      <sheetData sheetId="27">
        <row r="4">
          <cell r="J4">
            <v>1.4560009989209546</v>
          </cell>
        </row>
      </sheetData>
      <sheetData sheetId="28">
        <row r="4">
          <cell r="J4">
            <v>35.235187077025905</v>
          </cell>
        </row>
      </sheetData>
      <sheetData sheetId="29">
        <row r="4">
          <cell r="J4">
            <v>45.089475913365249</v>
          </cell>
        </row>
      </sheetData>
      <sheetData sheetId="30">
        <row r="4">
          <cell r="J4">
            <v>2.2837317065209684</v>
          </cell>
        </row>
      </sheetData>
      <sheetData sheetId="31">
        <row r="4">
          <cell r="J4">
            <v>12.517660742682557</v>
          </cell>
        </row>
      </sheetData>
      <sheetData sheetId="32">
        <row r="4">
          <cell r="J4">
            <v>2.2295728769926133</v>
          </cell>
        </row>
      </sheetData>
      <sheetData sheetId="33">
        <row r="4">
          <cell r="J4">
            <v>368.98509479268233</v>
          </cell>
        </row>
      </sheetData>
      <sheetData sheetId="34">
        <row r="4">
          <cell r="J4">
            <v>1.0465580247077795</v>
          </cell>
        </row>
      </sheetData>
      <sheetData sheetId="35">
        <row r="4">
          <cell r="J4">
            <v>14.627426018464503</v>
          </cell>
        </row>
      </sheetData>
      <sheetData sheetId="36">
        <row r="4">
          <cell r="J4">
            <v>15.830314855088568</v>
          </cell>
        </row>
      </sheetData>
      <sheetData sheetId="37">
        <row r="4">
          <cell r="J4">
            <v>19.631279399565575</v>
          </cell>
        </row>
      </sheetData>
      <sheetData sheetId="38">
        <row r="4">
          <cell r="J4">
            <v>17.198377284291446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D17" sqref="D17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100</f>
        <v>100</v>
      </c>
      <c r="J2" t="s">
        <v>6</v>
      </c>
      <c r="K2" s="9">
        <f>17.52+37.53</f>
        <v>55.05</v>
      </c>
      <c r="M2" t="s">
        <v>59</v>
      </c>
      <c r="N2" s="9">
        <f>377.61</f>
        <v>377.61</v>
      </c>
      <c r="P2" t="s">
        <v>8</v>
      </c>
      <c r="Q2" s="10">
        <f>N2+K2+H2</f>
        <v>532.66000000000008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0.12185296744644386</v>
      </c>
    </row>
    <row r="4" spans="2:20">
      <c r="B4" t="s">
        <v>30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4371.3338391542402</v>
      </c>
      <c r="D7" s="20">
        <f>(C7*[1]Feuil1!$K$2-C4)/C4</f>
        <v>0.45073442510224604</v>
      </c>
      <c r="E7" s="31">
        <f>C7-C7/(1+D7)</f>
        <v>1358.147025967427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1229.0649692112381</v>
      </c>
    </row>
    <row r="9" spans="2:20">
      <c r="M9" s="17" t="str">
        <f>IF(C13&gt;C7*Params!F8,B13,"Others")</f>
        <v>BTC</v>
      </c>
      <c r="N9" s="18">
        <f>IF(C13&gt;C7*0.1,C13,C7)</f>
        <v>1236.1960978785792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377.61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368.98509479268233</v>
      </c>
    </row>
    <row r="12" spans="2:20">
      <c r="B12" s="7" t="s">
        <v>19</v>
      </c>
      <c r="C12" s="1">
        <f>[2]ETH!J4</f>
        <v>1229.0649692112381</v>
      </c>
      <c r="D12" s="20">
        <f>C12/$C$7</f>
        <v>0.28116474614737635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1159.477677271738</v>
      </c>
    </row>
    <row r="13" spans="2:20">
      <c r="B13" s="7" t="s">
        <v>4</v>
      </c>
      <c r="C13" s="1">
        <f>[2]BTC!J4</f>
        <v>1236.1960978785792</v>
      </c>
      <c r="D13" s="20">
        <f t="shared" ref="D13:D55" si="0">C13/$C$7</f>
        <v>0.28279608544328355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377.61</v>
      </c>
      <c r="D14" s="20">
        <f t="shared" si="0"/>
        <v>8.6383244541455448E-2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368.98509479268233</v>
      </c>
      <c r="D15" s="20">
        <f t="shared" si="0"/>
        <v>8.441018425261089E-2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216.22941503498259</v>
      </c>
      <c r="D16" s="20">
        <f t="shared" si="0"/>
        <v>4.9465317221532176E-2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146.44</v>
      </c>
      <c r="D17" s="20">
        <f t="shared" si="0"/>
        <v>3.3500072377984524E-2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78.333333333333329</v>
      </c>
      <c r="D18" s="20">
        <f>C18/$C$7</f>
        <v>1.7919778313817632E-2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1.4309133619522888E-2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55.05</v>
      </c>
      <c r="D20" s="20">
        <f t="shared" si="0"/>
        <v>1.2593410163944604E-2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44.417043373989962</v>
      </c>
      <c r="D21" s="20">
        <f t="shared" si="0"/>
        <v>1.0160981752559011E-2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44.357286520551668</v>
      </c>
      <c r="D22" s="20">
        <f t="shared" si="0"/>
        <v>1.0147311587882259E-2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41.48356091422491</v>
      </c>
      <c r="D23" s="20">
        <f t="shared" si="0"/>
        <v>9.4899091308594946E-3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35.235187077025905</v>
      </c>
      <c r="D24" s="20">
        <f t="shared" si="0"/>
        <v>8.0605115906322907E-3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36.900654179157833</v>
      </c>
      <c r="D25" s="20">
        <f t="shared" si="0"/>
        <v>8.4415090535151904E-3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45.089475913365249</v>
      </c>
      <c r="D26" s="20">
        <f t="shared" si="0"/>
        <v>1.0314809523239044E-2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20.309452496965942</v>
      </c>
      <c r="D27" s="20">
        <f t="shared" si="0"/>
        <v>4.6460538691996556E-3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19.631279399565575</v>
      </c>
      <c r="D28" s="20">
        <f t="shared" si="0"/>
        <v>4.4909128705127241E-3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15.830314855088568</v>
      </c>
      <c r="D29" s="20">
        <f t="shared" si="0"/>
        <v>3.6213923341419734E-3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17.198377284291446</v>
      </c>
      <c r="D30" s="20">
        <f t="shared" si="0"/>
        <v>3.9343545739391446E-3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37.671135395123109</v>
      </c>
      <c r="D31" s="20">
        <f t="shared" si="0"/>
        <v>8.6177667460904037E-3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15.908839685267093</v>
      </c>
      <c r="D32" s="20">
        <f t="shared" si="0"/>
        <v>3.6393559198729863E-3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11.908016635624236</v>
      </c>
      <c r="D33" s="20">
        <f t="shared" si="0"/>
        <v>2.724115126820921E-3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11.349245953216014</v>
      </c>
      <c r="D34" s="20">
        <f t="shared" si="0"/>
        <v>2.5962889980079514E-3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10.759373195103851</v>
      </c>
      <c r="D35" s="20">
        <f t="shared" si="0"/>
        <v>2.4613478610879926E-3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14.627426018464503</v>
      </c>
      <c r="D36" s="20">
        <f t="shared" si="0"/>
        <v>3.3462157219487491E-3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7.83</v>
      </c>
      <c r="D37" s="20">
        <f t="shared" si="0"/>
        <v>1.7912152876237285E-3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10.685473995712357</v>
      </c>
      <c r="D38" s="20">
        <f t="shared" si="0"/>
        <v>2.4444424491220666E-3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9.0536322338558435</v>
      </c>
      <c r="D39" s="20">
        <f t="shared" si="0"/>
        <v>2.0711372242408115E-3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100</v>
      </c>
      <c r="D40" s="20">
        <f t="shared" si="0"/>
        <v>2.2876312741043788E-2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5.0964084275817543</v>
      </c>
      <c r="D41" s="20">
        <f t="shared" si="0"/>
        <v>1.1658703304545143E-3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4.3371784491506373</v>
      </c>
      <c r="D42" s="20">
        <f t="shared" si="0"/>
        <v>9.9218650616485259E-4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4.7827925453772169</v>
      </c>
      <c r="D43" s="20">
        <f t="shared" si="0"/>
        <v>1.0941265804358207E-3</v>
      </c>
    </row>
    <row r="44" spans="2:14">
      <c r="B44" s="22" t="s">
        <v>37</v>
      </c>
      <c r="C44" s="9">
        <f>[2]GRT!$J$4</f>
        <v>4.0272728205419739</v>
      </c>
      <c r="D44" s="20">
        <f t="shared" si="0"/>
        <v>9.2129152536223708E-4</v>
      </c>
    </row>
    <row r="45" spans="2:14">
      <c r="B45" s="22" t="s">
        <v>56</v>
      </c>
      <c r="C45" s="9">
        <f>[2]SHIB!$J$4</f>
        <v>12.517660742682557</v>
      </c>
      <c r="D45" s="20">
        <f t="shared" si="0"/>
        <v>2.8635792193589262E-3</v>
      </c>
    </row>
    <row r="46" spans="2:14">
      <c r="B46" s="22" t="s">
        <v>36</v>
      </c>
      <c r="C46" s="9">
        <f>[2]AMP!$J$4</f>
        <v>3.2081664852018443</v>
      </c>
      <c r="D46" s="20">
        <f t="shared" si="0"/>
        <v>7.3391019840812614E-4</v>
      </c>
    </row>
    <row r="47" spans="2:14">
      <c r="B47" s="22" t="s">
        <v>62</v>
      </c>
      <c r="C47" s="10">
        <f>[2]SEI!$J$4</f>
        <v>2.2837317065209684</v>
      </c>
      <c r="D47" s="20">
        <f t="shared" si="0"/>
        <v>5.2243360735011301E-4</v>
      </c>
    </row>
    <row r="48" spans="2:14">
      <c r="B48" s="22" t="s">
        <v>40</v>
      </c>
      <c r="C48" s="9">
        <f>[2]SHPING!$J$4</f>
        <v>2.2295728769926133</v>
      </c>
      <c r="D48" s="20">
        <f t="shared" si="0"/>
        <v>5.1004406413031778E-4</v>
      </c>
    </row>
    <row r="49" spans="2:4">
      <c r="B49" s="7" t="s">
        <v>25</v>
      </c>
      <c r="C49" s="1">
        <f>[2]POLIS!J4</f>
        <v>1.9545218283208148</v>
      </c>
      <c r="D49" s="20">
        <f t="shared" si="0"/>
        <v>4.4712252603863653E-4</v>
      </c>
    </row>
    <row r="50" spans="2:4">
      <c r="B50" s="22" t="s">
        <v>64</v>
      </c>
      <c r="C50" s="10">
        <f>[2]ACE!$J$4</f>
        <v>2.8481488942011066</v>
      </c>
      <c r="D50" s="20">
        <f t="shared" si="0"/>
        <v>6.5155144836802554E-4</v>
      </c>
    </row>
    <row r="51" spans="2:4">
      <c r="B51" s="7" t="s">
        <v>28</v>
      </c>
      <c r="C51" s="1">
        <f>[2]ATLAS!O47</f>
        <v>1.1175431810084255</v>
      </c>
      <c r="D51" s="20">
        <f t="shared" si="0"/>
        <v>2.5565267310369646E-4</v>
      </c>
    </row>
    <row r="52" spans="2:4">
      <c r="B52" s="22" t="s">
        <v>50</v>
      </c>
      <c r="C52" s="9">
        <f>[2]KAVA!$J$4</f>
        <v>2.0268031956191428</v>
      </c>
      <c r="D52" s="20">
        <f t="shared" si="0"/>
        <v>4.6365783767530463E-4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3.8816381050601556E-4</v>
      </c>
    </row>
    <row r="54" spans="2:4">
      <c r="B54" s="22" t="s">
        <v>63</v>
      </c>
      <c r="C54" s="10">
        <f>[2]MEME!$J$4</f>
        <v>1.4560009989209546</v>
      </c>
      <c r="D54" s="20">
        <f t="shared" si="0"/>
        <v>3.3307934202587915E-4</v>
      </c>
    </row>
    <row r="55" spans="2:4">
      <c r="B55" s="22" t="s">
        <v>43</v>
      </c>
      <c r="C55" s="9">
        <f>[2]TRX!$J$4</f>
        <v>1.0465580247077795</v>
      </c>
      <c r="D55" s="20">
        <f t="shared" si="0"/>
        <v>2.3941388674864194E-4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67</v>
      </c>
      <c r="C26" s="11">
        <v>98</v>
      </c>
      <c r="D26" s="22" t="s">
        <v>10</v>
      </c>
      <c r="E26" s="28" t="s">
        <v>5</v>
      </c>
    </row>
    <row r="27" spans="2:5">
      <c r="B27" s="12" t="s">
        <v>68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2024-01-25T14:22:13Z</dcterms:modified>
</cp:coreProperties>
</file>