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 activeTab="1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49" l="1"/>
  <c r="C40" l="1"/>
  <c r="C41" l="1"/>
  <c r="C19"/>
  <c r="C35"/>
  <c r="C15"/>
  <c r="C18"/>
  <c r="C32"/>
  <c r="C33" l="1"/>
  <c r="C50"/>
  <c r="C22"/>
  <c r="C24"/>
  <c r="C37"/>
  <c r="C42"/>
  <c r="C47"/>
  <c r="C23"/>
  <c r="C14" l="1"/>
  <c r="C34"/>
  <c r="C39"/>
  <c r="C36"/>
  <c r="C20" l="1"/>
  <c r="C31" l="1"/>
  <c r="C26" l="1"/>
  <c r="C27"/>
  <c r="C21" l="1"/>
  <c r="C13"/>
  <c r="C12" l="1"/>
  <c r="C16" l="1"/>
  <c r="C48" l="1"/>
  <c r="C7" l="1"/>
  <c r="D16" l="1"/>
  <c r="D31"/>
  <c r="N9"/>
  <c r="D21"/>
  <c r="M8"/>
  <c r="D19"/>
  <c r="D27"/>
  <c r="D13"/>
  <c r="D39"/>
  <c r="D43"/>
  <c r="D32"/>
  <c r="D44"/>
  <c r="D28"/>
  <c r="D15"/>
  <c r="D33"/>
  <c r="Q3"/>
  <c r="D50"/>
  <c r="D14"/>
  <c r="D45"/>
  <c r="D25"/>
  <c r="M9"/>
  <c r="D35"/>
  <c r="D38"/>
  <c r="D18"/>
  <c r="D46"/>
  <c r="D7"/>
  <c r="E7" s="1"/>
  <c r="D26"/>
  <c r="D22"/>
  <c r="D40"/>
  <c r="D34"/>
  <c r="D41"/>
  <c r="D36"/>
  <c r="D24"/>
  <c r="D23"/>
  <c r="D30"/>
  <c r="D47"/>
  <c r="D17"/>
  <c r="N8"/>
  <c r="D37"/>
  <c r="D12"/>
  <c r="D42"/>
  <c r="D49"/>
  <c r="D20"/>
  <c r="D29"/>
  <c r="D48"/>
  <c r="M10" l="1"/>
  <c r="N10"/>
  <c r="M11" l="1"/>
  <c r="N11"/>
  <c r="M12" l="1"/>
  <c r="N12"/>
  <c r="N13" l="1"/>
  <c r="M13"/>
  <c r="N14" l="1"/>
  <c r="M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M25" l="1"/>
  <c r="N25"/>
  <c r="N26" l="1"/>
  <c r="M26"/>
  <c r="M27" l="1"/>
  <c r="N27"/>
  <c r="M28" l="1"/>
  <c r="N28"/>
  <c r="M29" l="1"/>
  <c r="N29"/>
  <c r="M30" l="1"/>
  <c r="N30"/>
  <c r="N31" l="1"/>
  <c r="M31"/>
  <c r="N32" l="1"/>
  <c r="M32"/>
  <c r="N33" l="1"/>
  <c r="M33"/>
  <c r="N34" l="1"/>
  <c r="M34"/>
  <c r="N35" l="1"/>
  <c r="M35"/>
  <c r="N36" l="1"/>
  <c r="M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<sst xmlns="http://schemas.openxmlformats.org/spreadsheetml/2006/main" count="97" uniqueCount="60">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</sst>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845.38475070159905</c:v>
                </c:pt>
                <c:pt idx="1">
                  <c:v>758.84662351789962</c:v>
                </c:pt>
                <c:pt idx="2">
                  <c:v>156.33176469759829</c:v>
                </c:pt>
                <c:pt idx="3">
                  <c:v>585.27646513600337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845.38475070159905</v>
          </cell>
        </row>
      </sheetData>
      <sheetData sheetId="1">
        <row r="4">
          <cell r="J4">
            <v>758.84662351789962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0.67060640736430621</v>
          </cell>
        </row>
      </sheetData>
      <sheetData sheetId="4">
        <row r="46">
          <cell r="M46">
            <v>70.349999999999994</v>
          </cell>
          <cell r="O46">
            <v>1.1073248368366091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25.924782681032209</v>
          </cell>
        </row>
      </sheetData>
      <sheetData sheetId="8">
        <row r="4">
          <cell r="J4">
            <v>5.9176435215514687</v>
          </cell>
        </row>
      </sheetData>
      <sheetData sheetId="9">
        <row r="4">
          <cell r="J4">
            <v>13.525193632721171</v>
          </cell>
        </row>
      </sheetData>
      <sheetData sheetId="10">
        <row r="4">
          <cell r="J4">
            <v>8.4136550794299403</v>
          </cell>
        </row>
      </sheetData>
      <sheetData sheetId="11">
        <row r="4">
          <cell r="J4">
            <v>27.334927927659713</v>
          </cell>
        </row>
      </sheetData>
      <sheetData sheetId="12">
        <row r="4">
          <cell r="J4">
            <v>1.8289085895274593</v>
          </cell>
        </row>
      </sheetData>
      <sheetData sheetId="13">
        <row r="4">
          <cell r="J4">
            <v>126.88896068383204</v>
          </cell>
        </row>
      </sheetData>
      <sheetData sheetId="14">
        <row r="4">
          <cell r="J4">
            <v>3.9159049753077619</v>
          </cell>
        </row>
      </sheetData>
      <sheetData sheetId="15">
        <row r="4">
          <cell r="J4">
            <v>25.707152803315957</v>
          </cell>
        </row>
      </sheetData>
      <sheetData sheetId="16">
        <row r="4">
          <cell r="J4">
            <v>3.215572979910247</v>
          </cell>
        </row>
      </sheetData>
      <sheetData sheetId="17">
        <row r="4">
          <cell r="J4">
            <v>5.7078608928008192</v>
          </cell>
        </row>
      </sheetData>
      <sheetData sheetId="18">
        <row r="4">
          <cell r="J4">
            <v>7.0807863942161022</v>
          </cell>
        </row>
      </sheetData>
      <sheetData sheetId="19">
        <row r="4">
          <cell r="J4">
            <v>7.4054832617301711</v>
          </cell>
        </row>
      </sheetData>
      <sheetData sheetId="20">
        <row r="4">
          <cell r="J4">
            <v>10.445804420930379</v>
          </cell>
        </row>
      </sheetData>
      <sheetData sheetId="21">
        <row r="4">
          <cell r="J4">
            <v>1.0356647828059073</v>
          </cell>
        </row>
      </sheetData>
      <sheetData sheetId="22">
        <row r="4">
          <cell r="J4">
            <v>20.840595870304433</v>
          </cell>
        </row>
      </sheetData>
      <sheetData sheetId="23">
        <row r="4">
          <cell r="J4">
            <v>26.831892037609325</v>
          </cell>
        </row>
      </sheetData>
      <sheetData sheetId="24">
        <row r="4">
          <cell r="J4">
            <v>20.56471115426206</v>
          </cell>
        </row>
      </sheetData>
      <sheetData sheetId="25">
        <row r="4">
          <cell r="J4">
            <v>23.701108063011578</v>
          </cell>
        </row>
      </sheetData>
      <sheetData sheetId="26">
        <row r="4">
          <cell r="J4">
            <v>3.5042553597956685</v>
          </cell>
        </row>
      </sheetData>
      <sheetData sheetId="27">
        <row r="4">
          <cell r="J4">
            <v>156.33176469759829</v>
          </cell>
        </row>
      </sheetData>
      <sheetData sheetId="28">
        <row r="4">
          <cell r="J4">
            <v>0.71557280223278075</v>
          </cell>
        </row>
      </sheetData>
      <sheetData sheetId="29">
        <row r="4">
          <cell r="J4">
            <v>7.3983773762653309</v>
          </cell>
        </row>
      </sheetData>
      <sheetData sheetId="30">
        <row r="4">
          <cell r="J4">
            <v>17.121624360023027</v>
          </cell>
        </row>
      </sheetData>
      <sheetData sheetId="31">
        <row r="4">
          <cell r="J4">
            <v>3.6032601501907244</v>
          </cell>
        </row>
      </sheetData>
      <sheetData sheetId="32">
        <row r="4">
          <cell r="J4">
            <v>1.9151115094217062</v>
          </cell>
        </row>
      </sheetData>
      <sheetData sheetId="33">
        <row r="4">
          <cell r="J4">
            <v>2.7110864430515171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workbookViewId="0">
      <selection activeCell="C16" sqref="C1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16.47</v>
      </c>
      <c r="M2" t="s">
        <v>7</v>
      </c>
      <c r="N2" s="9">
        <f>15.33-2.69</f>
        <v>12.64</v>
      </c>
      <c r="P2" t="s">
        <v>8</v>
      </c>
      <c r="Q2" s="10">
        <f>N2+K2+H2</f>
        <v>42.65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1.8012168156198494E-2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2367.843761514237</v>
      </c>
      <c r="D7" s="20">
        <f>(C7*[1]Feuil1!$K$2-C4)/C4</f>
        <v>-9.9942429833769594E-2</v>
      </c>
      <c r="E7" s="31">
        <f>C7-C7/(1+D7)</f>
        <v>-262.92546925499391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845.38475070159905</v>
      </c>
    </row>
    <row r="9" spans="2:20">
      <c r="M9" s="17" t="str">
        <f>IF(C13&gt;C7*[2]Params!F8,B13,"Others")</f>
        <v>BTC</v>
      </c>
      <c r="N9" s="18">
        <f>IF(C13&gt;C7*0.1,C13,C7)</f>
        <v>758.84662351789962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156.33176469759829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585.27646513600337</v>
      </c>
    </row>
    <row r="12" spans="2:20">
      <c r="B12" s="7" t="s">
        <v>19</v>
      </c>
      <c r="C12" s="1">
        <f>[2]ETH!J4</f>
        <v>845.38475070159905</v>
      </c>
      <c r="D12" s="20">
        <f>C12/$C$7</f>
        <v>0.3570272517309061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758.84662351789962</v>
      </c>
      <c r="D13" s="20">
        <f t="shared" ref="D13:D50" si="0">C13/$C$7</f>
        <v>0.32048002315516666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156.33176469759829</v>
      </c>
      <c r="D14" s="20">
        <f t="shared" si="0"/>
        <v>6.6022837840290644E-2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126.88896068383204</v>
      </c>
      <c r="D15" s="20">
        <f t="shared" si="0"/>
        <v>5.3588400867583638E-2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70.349999999999994</v>
      </c>
      <c r="D16" s="20">
        <f t="shared" si="0"/>
        <v>2.9710575141584147E-2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2.9203784947271418E-2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27.334927927659713</v>
      </c>
      <c r="D18" s="20">
        <f>C18/$C$7</f>
        <v>1.1544227863319418E-2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26.831892037609325</v>
      </c>
      <c r="D19" s="20">
        <f>C19/$C$7</f>
        <v>1.1331783149598654E-2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25.707152803315957</v>
      </c>
      <c r="D20" s="20">
        <f t="shared" si="0"/>
        <v>1.0856777470349742E-2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25.924782681032209</v>
      </c>
      <c r="D21" s="20">
        <f t="shared" si="0"/>
        <v>1.0948688043696473E-2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23.701108063011578</v>
      </c>
      <c r="D22" s="20">
        <f t="shared" si="0"/>
        <v>1.0009574300567326E-2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20.840595870304433</v>
      </c>
      <c r="D23" s="20">
        <f t="shared" si="0"/>
        <v>8.8015080255873235E-3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20.56471115426206</v>
      </c>
      <c r="D24" s="20">
        <f t="shared" si="0"/>
        <v>8.6849949682114656E-3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13</v>
      </c>
      <c r="D25" s="20">
        <f t="shared" si="0"/>
        <v>5.4902271050546406E-3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17.121624360023027</v>
      </c>
      <c r="D26" s="20">
        <f t="shared" si="0"/>
        <v>7.230892780304787E-3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13.525193632721171</v>
      </c>
      <c r="D27" s="20">
        <f t="shared" si="0"/>
        <v>5.7120295910367859E-3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6.9556954169423015E-3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12.64</v>
      </c>
      <c r="D29" s="20">
        <f t="shared" si="0"/>
        <v>5.3381900467608196E-3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13.54</v>
      </c>
      <c r="D30" s="20">
        <f t="shared" si="0"/>
        <v>5.7182826924953717E-3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10.445804420930379</v>
      </c>
      <c r="D31" s="20">
        <f t="shared" si="0"/>
        <v>4.4115260435301203E-3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8.4136550794299403</v>
      </c>
      <c r="D32" s="20">
        <f t="shared" si="0"/>
        <v>3.5532982438205318E-3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7.3983773762653309</v>
      </c>
      <c r="D33" s="20">
        <f t="shared" si="0"/>
        <v>3.1245209234303812E-3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7.4054832617301711</v>
      </c>
      <c r="D34" s="20">
        <f t="shared" si="0"/>
        <v>3.1275219176599566E-3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7.0807863942161022</v>
      </c>
      <c r="D35" s="20">
        <f t="shared" si="0"/>
        <v>2.9903942605097968E-3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5.9176435215514687</v>
      </c>
      <c r="D36" s="20">
        <f t="shared" si="0"/>
        <v>2.4991697584671436E-3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5.7078608928008192</v>
      </c>
      <c r="D37" s="20">
        <f t="shared" si="0"/>
        <v>2.4105732758104952E-3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2.2805558744073123E-3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3.9159049753077619</v>
      </c>
      <c r="D39" s="20">
        <f t="shared" si="0"/>
        <v>1.6537852027886922E-3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3.6032601501907244</v>
      </c>
      <c r="D40" s="20">
        <f t="shared" si="0"/>
        <v>1.5217474263954131E-3</v>
      </c>
    </row>
    <row r="41" spans="2:14">
      <c r="B41" s="22" t="s">
        <v>56</v>
      </c>
      <c r="C41" s="9">
        <f>[2]SHIB!$J$4</f>
        <v>3.5042553597956685</v>
      </c>
      <c r="D41" s="20">
        <f t="shared" si="0"/>
        <v>1.4799352122602447E-3</v>
      </c>
    </row>
    <row r="42" spans="2:14">
      <c r="B42" s="22" t="s">
        <v>33</v>
      </c>
      <c r="C42" s="1">
        <f>[2]EGLD!$J$4</f>
        <v>3.215572979910247</v>
      </c>
      <c r="D42" s="20">
        <f t="shared" si="0"/>
        <v>1.3580173794295815E-3</v>
      </c>
    </row>
    <row r="43" spans="2:14">
      <c r="B43" s="22" t="s">
        <v>50</v>
      </c>
      <c r="C43" s="9">
        <f>[2]KAVA!$J$4</f>
        <v>1.9151115094217062</v>
      </c>
      <c r="D43" s="20">
        <f t="shared" si="0"/>
        <v>8.0879977832531969E-4</v>
      </c>
    </row>
    <row r="44" spans="2:14">
      <c r="B44" s="22" t="s">
        <v>36</v>
      </c>
      <c r="C44" s="9">
        <f>[2]AMP!$J$4</f>
        <v>1.8289085895274593</v>
      </c>
      <c r="D44" s="20">
        <f t="shared" si="0"/>
        <v>7.7239411622237757E-4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7.1659863187717237E-4</v>
      </c>
    </row>
    <row r="46" spans="2:14">
      <c r="B46" s="22" t="s">
        <v>40</v>
      </c>
      <c r="C46" s="9">
        <f>[2]SHPING!$J$4</f>
        <v>2.7110864430515171</v>
      </c>
      <c r="D46" s="20">
        <f t="shared" si="0"/>
        <v>1.1449600210605856E-3</v>
      </c>
    </row>
    <row r="47" spans="2:14">
      <c r="B47" s="22" t="s">
        <v>23</v>
      </c>
      <c r="C47" s="9">
        <f>[2]LUNA!J4</f>
        <v>1.0356647828059073</v>
      </c>
      <c r="D47" s="20">
        <f t="shared" si="0"/>
        <v>4.3738729710088612E-4</v>
      </c>
    </row>
    <row r="48" spans="2:14">
      <c r="B48" s="7" t="s">
        <v>28</v>
      </c>
      <c r="C48" s="1">
        <f>[2]ATLAS!O46</f>
        <v>1.1073248368366091</v>
      </c>
      <c r="D48" s="20">
        <f t="shared" si="0"/>
        <v>4.6765114102311986E-4</v>
      </c>
    </row>
    <row r="49" spans="2:4">
      <c r="B49" s="7" t="s">
        <v>25</v>
      </c>
      <c r="C49" s="1">
        <f>[2]POLIS!J4</f>
        <v>0.67060640736430621</v>
      </c>
      <c r="D49" s="20">
        <f t="shared" si="0"/>
        <v>2.8321395957960213E-4</v>
      </c>
    </row>
    <row r="50" spans="2:4">
      <c r="B50" s="22" t="s">
        <v>43</v>
      </c>
      <c r="C50" s="9">
        <f>[2]TRX!$J$4</f>
        <v>0.71557280223278075</v>
      </c>
      <c r="D50" s="20">
        <f t="shared" si="0"/>
        <v>3.0220439957371665E-4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tabSelected="1"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2023-09-01T10:21:02Z</dcterms:modified>
</cp:coreProperties>
</file>