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29"/>
  <c r="C15" l="1"/>
  <c r="C43"/>
  <c r="C25"/>
  <c r="C31"/>
  <c r="C41"/>
  <c r="C23"/>
  <c r="C21"/>
  <c r="C38"/>
  <c r="C50" l="1"/>
  <c r="C13"/>
  <c r="C32" l="1"/>
  <c r="C17" l="1"/>
  <c r="C51" l="1"/>
  <c r="C45" l="1"/>
  <c r="C7" l="1"/>
  <c r="N8" l="1"/>
  <c r="D14"/>
  <c r="D50"/>
  <c r="D30"/>
  <c r="D43"/>
  <c r="D18"/>
  <c r="D34"/>
  <c r="D35"/>
  <c r="D12"/>
  <c r="D47"/>
  <c r="D33"/>
  <c r="D24"/>
  <c r="D51"/>
  <c r="D53"/>
  <c r="D49"/>
  <c r="D15"/>
  <c r="D27"/>
  <c r="D19"/>
  <c r="D17"/>
  <c r="D44"/>
  <c r="D42"/>
  <c r="D41"/>
  <c r="D46"/>
  <c r="D54"/>
  <c r="D22"/>
  <c r="Q3"/>
  <c r="D39"/>
  <c r="D25"/>
  <c r="D7"/>
  <c r="E7" s="1"/>
  <c r="M9"/>
  <c r="D21"/>
  <c r="D38"/>
  <c r="D26"/>
  <c r="M8"/>
  <c r="D32"/>
  <c r="D28"/>
  <c r="D37"/>
  <c r="N9"/>
  <c r="D16"/>
  <c r="D20"/>
  <c r="D36"/>
  <c r="D31"/>
  <c r="D48"/>
  <c r="D52"/>
  <c r="D40"/>
  <c r="D13"/>
  <c r="D23"/>
  <c r="D55"/>
  <c r="D29"/>
  <c r="D45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<sst xmlns="http://schemas.openxmlformats.org/spreadsheetml/2006/main" count="110" uniqueCount="68">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</sst>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1393.4785245954151</c:v>
                </c:pt>
                <c:pt idx="1">
                  <c:v>1306.2108482136821</c:v>
                </c:pt>
                <c:pt idx="2">
                  <c:v>546.85</c:v>
                </c:pt>
                <c:pt idx="3">
                  <c:v>267.67015713783042</c:v>
                </c:pt>
                <c:pt idx="4">
                  <c:v>1142.585198571672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1393.4785245954151</v>
          </cell>
        </row>
      </sheetData>
      <sheetData sheetId="1">
        <row r="4">
          <cell r="J4">
            <v>1306.2108482136821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2.3734133225921576</v>
          </cell>
        </row>
      </sheetData>
      <sheetData sheetId="4">
        <row r="47">
          <cell r="M47">
            <v>130.75</v>
          </cell>
          <cell r="O47">
            <v>1.2332352818392067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2.7448692478109251</v>
          </cell>
        </row>
      </sheetData>
      <sheetData sheetId="8">
        <row r="4">
          <cell r="J4">
            <v>38.748484022657678</v>
          </cell>
        </row>
      </sheetData>
      <sheetData sheetId="9">
        <row r="4">
          <cell r="J4">
            <v>9.7654444495947494</v>
          </cell>
        </row>
      </sheetData>
      <sheetData sheetId="10">
        <row r="4">
          <cell r="J4">
            <v>21.292810666548259</v>
          </cell>
        </row>
      </sheetData>
      <sheetData sheetId="11">
        <row r="4">
          <cell r="J4">
            <v>12.460871493360854</v>
          </cell>
        </row>
      </sheetData>
      <sheetData sheetId="12">
        <row r="4">
          <cell r="J4">
            <v>50.242945547815829</v>
          </cell>
        </row>
      </sheetData>
      <sheetData sheetId="13">
        <row r="4">
          <cell r="J4">
            <v>3.203491665771784</v>
          </cell>
        </row>
      </sheetData>
      <sheetData sheetId="14">
        <row r="4">
          <cell r="J4">
            <v>224.26731251552641</v>
          </cell>
        </row>
      </sheetData>
      <sheetData sheetId="15">
        <row r="4">
          <cell r="J4">
            <v>4.9413908444564889</v>
          </cell>
        </row>
      </sheetData>
      <sheetData sheetId="16">
        <row r="4">
          <cell r="J4">
            <v>45.205882584066302</v>
          </cell>
        </row>
      </sheetData>
      <sheetData sheetId="17">
        <row r="4">
          <cell r="J4">
            <v>5.5993780800033708</v>
          </cell>
        </row>
      </sheetData>
      <sheetData sheetId="18">
        <row r="4">
          <cell r="J4">
            <v>4.4329486635182285</v>
          </cell>
        </row>
      </sheetData>
      <sheetData sheetId="19">
        <row r="4">
          <cell r="J4">
            <v>12.59836523015152</v>
          </cell>
        </row>
      </sheetData>
      <sheetData sheetId="20">
        <row r="4">
          <cell r="J4">
            <v>2.207620830187262</v>
          </cell>
        </row>
      </sheetData>
      <sheetData sheetId="21">
        <row r="4">
          <cell r="J4">
            <v>12.092924755264081</v>
          </cell>
        </row>
      </sheetData>
      <sheetData sheetId="22">
        <row r="4">
          <cell r="J4">
            <v>9.6344074869509004</v>
          </cell>
        </row>
      </sheetData>
      <sheetData sheetId="23">
        <row r="4">
          <cell r="J4">
            <v>11.51555515345183</v>
          </cell>
        </row>
      </sheetData>
      <sheetData sheetId="24">
        <row r="4">
          <cell r="J4">
            <v>5.5622801624227929</v>
          </cell>
        </row>
      </sheetData>
      <sheetData sheetId="25">
        <row r="4">
          <cell r="J4">
            <v>16.47277235911621</v>
          </cell>
        </row>
      </sheetData>
      <sheetData sheetId="26">
        <row r="4">
          <cell r="J4">
            <v>47.774944242751978</v>
          </cell>
        </row>
      </sheetData>
      <sheetData sheetId="27">
        <row r="4">
          <cell r="J4">
            <v>1.9315290798458824</v>
          </cell>
        </row>
      </sheetData>
      <sheetData sheetId="28">
        <row r="4">
          <cell r="J4">
            <v>45.595584606349952</v>
          </cell>
        </row>
      </sheetData>
      <sheetData sheetId="29">
        <row r="4">
          <cell r="J4">
            <v>33.357309702388015</v>
          </cell>
        </row>
      </sheetData>
      <sheetData sheetId="30">
        <row r="4">
          <cell r="J4">
            <v>3.0035540851233336</v>
          </cell>
        </row>
      </sheetData>
      <sheetData sheetId="31">
        <row r="4">
          <cell r="J4">
            <v>6.1749992169907175</v>
          </cell>
        </row>
      </sheetData>
      <sheetData sheetId="32">
        <row r="4">
          <cell r="J4">
            <v>2.4360470190530075</v>
          </cell>
        </row>
      </sheetData>
      <sheetData sheetId="33">
        <row r="4">
          <cell r="J4">
            <v>267.67015713783042</v>
          </cell>
        </row>
      </sheetData>
      <sheetData sheetId="34">
        <row r="4">
          <cell r="J4">
            <v>1.0244865939694163</v>
          </cell>
        </row>
      </sheetData>
      <sheetData sheetId="35">
        <row r="4">
          <cell r="J4">
            <v>12.522595690516225</v>
          </cell>
        </row>
      </sheetData>
      <sheetData sheetId="36">
        <row r="4">
          <cell r="J4">
            <v>17.540338592234583</v>
          </cell>
        </row>
      </sheetData>
      <sheetData sheetId="37">
        <row r="4">
          <cell r="J4">
            <v>22.743268940232426</v>
          </cell>
        </row>
      </sheetData>
      <sheetData sheetId="38">
        <row r="4">
          <cell r="J4">
            <v>21.140676172443026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92.85+5.53</f>
        <v>98.38</v>
      </c>
      <c r="J2" t="s">
        <v>6</v>
      </c>
      <c r="K2" s="9">
        <f>13.17+37.53</f>
        <v>50.7</v>
      </c>
      <c r="M2" t="s">
        <v>59</v>
      </c>
      <c r="N2" s="9">
        <f>546.85</f>
        <v>546.85</v>
      </c>
      <c r="P2" t="s">
        <v>8</v>
      </c>
      <c r="Q2" s="10">
        <f>N2+K2+H2</f>
        <v>695.93000000000006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0.14944399325528923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4656.7947285186001</v>
      </c>
      <c r="D7" s="20">
        <f>(C7*[1]Feuil1!$K$2-C4)/C4</f>
        <v>0.57417652412775866</v>
      </c>
      <c r="E7" s="31">
        <f>C7-C7/(1+D7)</f>
        <v>1698.5529702768417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1393.4785245954151</v>
      </c>
    </row>
    <row r="9" spans="2:20">
      <c r="M9" s="17" t="str">
        <f>IF(C13&gt;C7*Params!F8,B13,"Others")</f>
        <v>BTC</v>
      </c>
      <c r="N9" s="18">
        <f>IF(C13&gt;C7*0.1,C13,C7)</f>
        <v>1306.2108482136821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546.85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267.67015713783042</v>
      </c>
    </row>
    <row r="12" spans="2:20">
      <c r="B12" s="7" t="s">
        <v>19</v>
      </c>
      <c r="C12" s="1">
        <f>[2]ETH!J4</f>
        <v>1393.4785245954151</v>
      </c>
      <c r="D12" s="20">
        <f>C12/$C$7</f>
        <v>0.29923554844744094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1142.585198571672</v>
      </c>
    </row>
    <row r="13" spans="2:20">
      <c r="B13" s="7" t="s">
        <v>4</v>
      </c>
      <c r="C13" s="1">
        <f>[2]BTC!J4</f>
        <v>1306.2108482136821</v>
      </c>
      <c r="D13" s="20">
        <f t="shared" ref="D13:D55" si="0">C13/$C$7</f>
        <v>0.28049568949525255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546.85</v>
      </c>
      <c r="D14" s="20">
        <f t="shared" si="0"/>
        <v>0.11743055725669953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267.67015713783042</v>
      </c>
      <c r="D15" s="20">
        <f t="shared" si="0"/>
        <v>5.7479483795709524E-2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224.26731251552641</v>
      </c>
      <c r="D16" s="20">
        <f t="shared" si="0"/>
        <v>4.8159157873567983E-2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2.8077252192216264E-2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1.6678138332151409E-2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1.3431985656773438E-2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1.0887316911245618E-2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47.774944242751978</v>
      </c>
      <c r="D21" s="20">
        <f t="shared" si="0"/>
        <v>1.0259190500748128E-2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50.242945547815829</v>
      </c>
      <c r="D22" s="20">
        <f t="shared" si="0"/>
        <v>1.078916904799858E-2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45.205882584066302</v>
      </c>
      <c r="D23" s="20">
        <f t="shared" si="0"/>
        <v>9.7075102553311407E-3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45.595584606349952</v>
      </c>
      <c r="D24" s="20">
        <f t="shared" si="0"/>
        <v>9.7911948592276955E-3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38.748484022657678</v>
      </c>
      <c r="D25" s="20">
        <f t="shared" si="0"/>
        <v>8.3208486269233054E-3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33.357309702388015</v>
      </c>
      <c r="D26" s="20">
        <f t="shared" si="0"/>
        <v>7.163147969161076E-3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21.292810666548259</v>
      </c>
      <c r="D27" s="20">
        <f t="shared" si="0"/>
        <v>4.5724177052832733E-3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22.743268940232426</v>
      </c>
      <c r="D28" s="20">
        <f t="shared" si="0"/>
        <v>4.8838890838264239E-3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17.540338592234583</v>
      </c>
      <c r="D29" s="20">
        <f t="shared" si="0"/>
        <v>3.7666119326274111E-3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21.140676172443026</v>
      </c>
      <c r="D30" s="20">
        <f t="shared" si="0"/>
        <v>4.5397483472861188E-3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16.47277235911621</v>
      </c>
      <c r="D31" s="20">
        <f t="shared" si="0"/>
        <v>3.5373627826529642E-3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12.092924755264081</v>
      </c>
      <c r="D32" s="20">
        <f t="shared" si="0"/>
        <v>2.5968344022565563E-3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12.59836523015152</v>
      </c>
      <c r="D33" s="20">
        <f t="shared" si="0"/>
        <v>2.7053726789798313E-3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12.460871493360854</v>
      </c>
      <c r="D34" s="20">
        <f t="shared" si="0"/>
        <v>2.675847276894005E-3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11.51555515345183</v>
      </c>
      <c r="D35" s="20">
        <f t="shared" si="0"/>
        <v>2.4728500663620855E-3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12.522595690516225</v>
      </c>
      <c r="D36" s="20">
        <f t="shared" si="0"/>
        <v>2.6891019296656567E-3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1.9326598067299914E-3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9.7654444495947494</v>
      </c>
      <c r="D38" s="20">
        <f t="shared" si="0"/>
        <v>2.097031331398473E-3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9.6344074869509004</v>
      </c>
      <c r="D39" s="20">
        <f t="shared" si="0"/>
        <v>2.0688924568542789E-3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98.38</v>
      </c>
      <c r="D40" s="20">
        <f t="shared" si="0"/>
        <v>2.1126119087344058E-2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5.5993780800033708</v>
      </c>
      <c r="D41" s="20">
        <f t="shared" si="0"/>
        <v>1.202410328656385E-3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5.5622801624227929</v>
      </c>
      <c r="D42" s="20">
        <f t="shared" si="0"/>
        <v>1.1944439226317888E-3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4.9413908444564889</v>
      </c>
      <c r="D43" s="20">
        <f t="shared" si="0"/>
        <v>1.0611141638249585E-3</v>
      </c>
    </row>
    <row r="44" spans="2:14">
      <c r="B44" s="22" t="s">
        <v>37</v>
      </c>
      <c r="C44" s="9">
        <f>[2]GRT!$J$4</f>
        <v>4.4329486635182285</v>
      </c>
      <c r="D44" s="20">
        <f t="shared" si="0"/>
        <v>9.5193130080879025E-4</v>
      </c>
    </row>
    <row r="45" spans="2:14">
      <c r="B45" s="22" t="s">
        <v>56</v>
      </c>
      <c r="C45" s="9">
        <f>[2]SHIB!$J$4</f>
        <v>6.1749992169907175</v>
      </c>
      <c r="D45" s="20">
        <f t="shared" si="0"/>
        <v>1.3260191992519031E-3</v>
      </c>
    </row>
    <row r="46" spans="2:14">
      <c r="B46" s="22" t="s">
        <v>36</v>
      </c>
      <c r="C46" s="9">
        <f>[2]AMP!$J$4</f>
        <v>3.203491665771784</v>
      </c>
      <c r="D46" s="20">
        <f t="shared" si="0"/>
        <v>6.8791773151462602E-4</v>
      </c>
    </row>
    <row r="47" spans="2:14">
      <c r="B47" s="22" t="s">
        <v>62</v>
      </c>
      <c r="C47" s="10">
        <f>[2]SEI!$J$4</f>
        <v>3.0035540851233336</v>
      </c>
      <c r="D47" s="20">
        <f t="shared" si="0"/>
        <v>6.4498313973972642E-4</v>
      </c>
    </row>
    <row r="48" spans="2:14">
      <c r="B48" s="22" t="s">
        <v>40</v>
      </c>
      <c r="C48" s="9">
        <f>[2]SHPING!$J$4</f>
        <v>2.4360470190530075</v>
      </c>
      <c r="D48" s="20">
        <f t="shared" si="0"/>
        <v>5.2311668455868405E-4</v>
      </c>
    </row>
    <row r="49" spans="2:4">
      <c r="B49" s="7" t="s">
        <v>25</v>
      </c>
      <c r="C49" s="1">
        <f>[2]POLIS!J4</f>
        <v>2.3734133225921576</v>
      </c>
      <c r="D49" s="20">
        <f t="shared" si="0"/>
        <v>5.0966672592570505E-4</v>
      </c>
    </row>
    <row r="50" spans="2:4">
      <c r="B50" s="22" t="s">
        <v>64</v>
      </c>
      <c r="C50" s="10">
        <f>[2]ACE!$J$4</f>
        <v>2.7448692478109251</v>
      </c>
      <c r="D50" s="20">
        <f t="shared" si="0"/>
        <v>5.894331633303732E-4</v>
      </c>
    </row>
    <row r="51" spans="2:4">
      <c r="B51" s="7" t="s">
        <v>28</v>
      </c>
      <c r="C51" s="1">
        <f>[2]ATLAS!O47</f>
        <v>1.2332352818392067</v>
      </c>
      <c r="D51" s="20">
        <f t="shared" si="0"/>
        <v>2.6482491793910752E-4</v>
      </c>
    </row>
    <row r="52" spans="2:4">
      <c r="B52" s="22" t="s">
        <v>50</v>
      </c>
      <c r="C52" s="9">
        <f>[2]KAVA!$J$4</f>
        <v>2.207620830187262</v>
      </c>
      <c r="D52" s="20">
        <f t="shared" si="0"/>
        <v>4.740644496669796E-4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3.6436942122629844E-4</v>
      </c>
    </row>
    <row r="54" spans="2:4">
      <c r="B54" s="22" t="s">
        <v>63</v>
      </c>
      <c r="C54" s="10">
        <f>[2]MEME!$J$4</f>
        <v>1.9315290798458824</v>
      </c>
      <c r="D54" s="20">
        <f t="shared" si="0"/>
        <v>4.1477651312758898E-4</v>
      </c>
    </row>
    <row r="55" spans="2:4">
      <c r="B55" s="22" t="s">
        <v>43</v>
      </c>
      <c r="C55" s="9">
        <f>[2]TRX!$J$4</f>
        <v>1.0244865939694163</v>
      </c>
      <c r="D55" s="20">
        <f t="shared" si="0"/>
        <v>2.1999822918871104E-4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2024-01-18T09:26:53Z</dcterms:modified>
</cp:coreProperties>
</file>