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T2" l="1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36" l="1"/>
  <c r="C55"/>
  <c r="C15"/>
  <c r="C31"/>
  <c r="C42"/>
  <c r="C39"/>
  <c r="C32"/>
  <c r="C52"/>
  <c r="C33"/>
  <c r="C46"/>
  <c r="C22"/>
  <c r="C27"/>
  <c r="C38"/>
  <c r="C25"/>
  <c r="C53"/>
  <c r="C18"/>
  <c r="C49"/>
  <c r="C19"/>
  <c r="C17" l="1"/>
  <c r="C34"/>
  <c r="C16"/>
  <c r="C21"/>
  <c r="C50" l="1"/>
  <c r="C43"/>
  <c r="C41"/>
  <c r="C12"/>
  <c r="C13" l="1"/>
  <c r="C23"/>
  <c r="C51" l="1"/>
  <c r="C26" l="1"/>
  <c r="C7" l="1"/>
  <c r="D51" l="1"/>
  <c r="D35"/>
  <c r="D44"/>
  <c r="D45"/>
  <c r="D14"/>
  <c r="Q3"/>
  <c r="D20"/>
  <c r="D40"/>
  <c r="D25"/>
  <c r="D22"/>
  <c r="D39"/>
  <c r="D36"/>
  <c r="D53"/>
  <c r="D46"/>
  <c r="D15"/>
  <c r="D49"/>
  <c r="D27"/>
  <c r="D34"/>
  <c r="D16"/>
  <c r="D43"/>
  <c r="D41"/>
  <c r="N8"/>
  <c r="D13"/>
  <c r="M9"/>
  <c r="D12"/>
  <c r="D23"/>
  <c r="D30"/>
  <c r="D24"/>
  <c r="D54"/>
  <c r="D48"/>
  <c r="D47"/>
  <c r="D28"/>
  <c r="D7"/>
  <c r="E7" s="1"/>
  <c r="D37"/>
  <c r="D29"/>
  <c r="D38"/>
  <c r="D33"/>
  <c r="D31"/>
  <c r="D32"/>
  <c r="D19"/>
  <c r="D42"/>
  <c r="D55"/>
  <c r="D18"/>
  <c r="D52"/>
  <c r="D21"/>
  <c r="D17"/>
  <c r="M8"/>
  <c r="D50"/>
  <c r="N9"/>
  <c r="D26"/>
  <c r="M10" l="1"/>
  <c r="N10"/>
  <c r="N11" l="1"/>
  <c r="M11"/>
  <c r="M12" l="1"/>
  <c r="N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N21"/>
  <c r="M22" l="1"/>
  <c r="N22"/>
  <c r="N23" l="1"/>
  <c r="M23"/>
  <c r="N24" l="1"/>
  <c r="M24"/>
  <c r="N25" l="1"/>
  <c r="M25"/>
  <c r="N26" l="1"/>
  <c r="M26"/>
  <c r="N27" l="1"/>
  <c r="M27"/>
  <c r="M28" l="1"/>
  <c r="N28"/>
  <c r="N29" l="1"/>
  <c r="M29"/>
  <c r="N30" l="1"/>
  <c r="M30"/>
  <c r="M31" l="1"/>
  <c r="N31"/>
  <c r="N32" l="1"/>
  <c r="M32"/>
  <c r="N33" l="1"/>
  <c r="M33"/>
  <c r="N34" l="1"/>
  <c r="M34"/>
  <c r="N35" l="1"/>
  <c r="M35"/>
  <c r="M36" l="1"/>
  <c r="N36"/>
  <c r="N37" l="1"/>
  <c r="M37"/>
  <c r="N38" l="1"/>
  <c r="M38"/>
  <c r="M39" l="1"/>
  <c r="N39"/>
  <c r="M40" l="1"/>
  <c r="N40"/>
  <c r="M41" l="1"/>
  <c r="N41"/>
  <c r="M42" l="1"/>
  <c r="N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<sst xmlns="http://schemas.openxmlformats.org/spreadsheetml/2006/main" count="110" uniqueCount="68">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</sst>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1357.3954274291593</c:v>
                </c:pt>
                <c:pt idx="1">
                  <c:v>1260.4300430908659</c:v>
                </c:pt>
                <c:pt idx="2">
                  <c:v>553.62</c:v>
                </c:pt>
                <c:pt idx="3">
                  <c:v>242.80689993133078</c:v>
                </c:pt>
                <c:pt idx="4">
                  <c:v>1119.4681501593386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1357.3954274291593</v>
          </cell>
        </row>
      </sheetData>
      <sheetData sheetId="1">
        <row r="4">
          <cell r="J4">
            <v>1260.4300430908659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2.2078496586151934</v>
          </cell>
        </row>
      </sheetData>
      <sheetData sheetId="4">
        <row r="47">
          <cell r="M47">
            <v>130.75</v>
          </cell>
          <cell r="O47">
            <v>1.0828958517169767</v>
          </cell>
        </row>
      </sheetData>
      <sheetData sheetId="5">
        <row r="4">
          <cell r="C4">
            <v>-77.666666666666671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2.4484649278239181</v>
          </cell>
        </row>
      </sheetData>
      <sheetData sheetId="8">
        <row r="4">
          <cell r="J4">
            <v>36.293054499096186</v>
          </cell>
        </row>
      </sheetData>
      <sheetData sheetId="9">
        <row r="4">
          <cell r="J4">
            <v>8.7682338046081192</v>
          </cell>
        </row>
      </sheetData>
      <sheetData sheetId="10">
        <row r="4">
          <cell r="J4">
            <v>19.675363718554383</v>
          </cell>
        </row>
      </sheetData>
      <sheetData sheetId="11">
        <row r="4">
          <cell r="J4">
            <v>11.653107065639338</v>
          </cell>
        </row>
      </sheetData>
      <sheetData sheetId="12">
        <row r="4">
          <cell r="J4">
            <v>45.140217181083962</v>
          </cell>
        </row>
      </sheetData>
      <sheetData sheetId="13">
        <row r="4">
          <cell r="J4">
            <v>2.9718692584052282</v>
          </cell>
        </row>
      </sheetData>
      <sheetData sheetId="14">
        <row r="4">
          <cell r="J4">
            <v>225.08312017285843</v>
          </cell>
        </row>
      </sheetData>
      <sheetData sheetId="15">
        <row r="4">
          <cell r="J4">
            <v>4.7255656608447838</v>
          </cell>
        </row>
      </sheetData>
      <sheetData sheetId="16">
        <row r="4">
          <cell r="J4">
            <v>41.828985835650862</v>
          </cell>
        </row>
      </sheetData>
      <sheetData sheetId="17">
        <row r="4">
          <cell r="J4">
            <v>5.1364607787531966</v>
          </cell>
        </row>
      </sheetData>
      <sheetData sheetId="18">
        <row r="4">
          <cell r="J4">
            <v>4.048107363161261</v>
          </cell>
        </row>
      </sheetData>
      <sheetData sheetId="19">
        <row r="4">
          <cell r="J4">
            <v>11.095637418973402</v>
          </cell>
        </row>
      </sheetData>
      <sheetData sheetId="20">
        <row r="4">
          <cell r="J4">
            <v>2.0171189067274033</v>
          </cell>
        </row>
      </sheetData>
      <sheetData sheetId="21">
        <row r="4">
          <cell r="J4">
            <v>11.162831841356123</v>
          </cell>
        </row>
      </sheetData>
      <sheetData sheetId="22">
        <row r="4">
          <cell r="J4">
            <v>9.4922164876919144</v>
          </cell>
        </row>
      </sheetData>
      <sheetData sheetId="23">
        <row r="4">
          <cell r="J4">
            <v>11.46937620477647</v>
          </cell>
        </row>
      </sheetData>
      <sheetData sheetId="24">
        <row r="4">
          <cell r="J4">
            <v>4.7355213055415506</v>
          </cell>
        </row>
      </sheetData>
      <sheetData sheetId="25">
        <row r="4">
          <cell r="J4">
            <v>13.670138449189189</v>
          </cell>
        </row>
      </sheetData>
      <sheetData sheetId="26">
        <row r="4">
          <cell r="J4">
            <v>44.667712319513491</v>
          </cell>
        </row>
      </sheetData>
      <sheetData sheetId="27">
        <row r="4">
          <cell r="J4">
            <v>1.5302906058018553</v>
          </cell>
        </row>
      </sheetData>
      <sheetData sheetId="28">
        <row r="4">
          <cell r="J4">
            <v>39.985875074199463</v>
          </cell>
        </row>
      </sheetData>
      <sheetData sheetId="29">
        <row r="4">
          <cell r="J4">
            <v>46.241864195166762</v>
          </cell>
        </row>
      </sheetData>
      <sheetData sheetId="30">
        <row r="4">
          <cell r="J4">
            <v>2.6250548053750897</v>
          </cell>
        </row>
      </sheetData>
      <sheetData sheetId="31">
        <row r="4">
          <cell r="J4">
            <v>6.8747977344479212</v>
          </cell>
        </row>
      </sheetData>
      <sheetData sheetId="32">
        <row r="4">
          <cell r="J4">
            <v>2.2767219056800667</v>
          </cell>
        </row>
      </sheetData>
      <sheetData sheetId="33">
        <row r="4">
          <cell r="J4">
            <v>242.80689993133078</v>
          </cell>
        </row>
      </sheetData>
      <sheetData sheetId="34">
        <row r="4">
          <cell r="J4">
            <v>1.0176706860435134</v>
          </cell>
        </row>
      </sheetData>
      <sheetData sheetId="35">
        <row r="4">
          <cell r="J4">
            <v>11.503488319209602</v>
          </cell>
        </row>
      </sheetData>
      <sheetData sheetId="36">
        <row r="4">
          <cell r="J4">
            <v>16.590948047485586</v>
          </cell>
        </row>
      </sheetData>
      <sheetData sheetId="37">
        <row r="4">
          <cell r="J4">
            <v>22.221082081045967</v>
          </cell>
        </row>
      </sheetData>
      <sheetData sheetId="38">
        <row r="4">
          <cell r="J4">
            <v>18.483047727634535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15" sqref="B15:D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92.85+5.53</f>
        <v>98.38</v>
      </c>
      <c r="J2" t="s">
        <v>6</v>
      </c>
      <c r="K2" s="9">
        <f>13.17+37.53</f>
        <v>50.7</v>
      </c>
      <c r="M2" t="s">
        <v>59</v>
      </c>
      <c r="N2" s="9">
        <f>553.62</f>
        <v>553.62</v>
      </c>
      <c r="P2" t="s">
        <v>8</v>
      </c>
      <c r="Q2" s="10">
        <f>N2+K2+H2</f>
        <v>702.7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0.15499411505527599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4533.7205206106964</v>
      </c>
      <c r="D7" s="20">
        <f>(C7*[1]Feuil1!$K$2-C4)/C4</f>
        <v>0.53257268713065886</v>
      </c>
      <c r="E7" s="31">
        <f>C7-C7/(1+D7)</f>
        <v>1575.4787623689381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1357.3954274291593</v>
      </c>
    </row>
    <row r="9" spans="2:20">
      <c r="M9" s="17" t="str">
        <f>IF(C13&gt;C7*Params!F8,B13,"Others")</f>
        <v>BTC</v>
      </c>
      <c r="N9" s="18">
        <f>IF(C13&gt;C7*0.1,C13,C7)</f>
        <v>1260.4300430908659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553.62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242.80689993133078</v>
      </c>
    </row>
    <row r="12" spans="2:20">
      <c r="B12" s="7" t="s">
        <v>19</v>
      </c>
      <c r="C12" s="1">
        <f>[2]ETH!J4</f>
        <v>1357.3954274291593</v>
      </c>
      <c r="D12" s="20">
        <f>C12/$C$7</f>
        <v>0.29939989050015747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1119.4681501593386</v>
      </c>
    </row>
    <row r="13" spans="2:20">
      <c r="B13" s="7" t="s">
        <v>4</v>
      </c>
      <c r="C13" s="1">
        <f>[2]BTC!J4</f>
        <v>1260.4300430908659</v>
      </c>
      <c r="D13" s="20">
        <f t="shared" ref="D13:D55" si="0">C13/$C$7</f>
        <v>0.27801229417667872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553.62</v>
      </c>
      <c r="D14" s="20">
        <f t="shared" si="0"/>
        <v>0.12211162939647345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242.80689993133078</v>
      </c>
      <c r="D15" s="20">
        <f t="shared" si="0"/>
        <v>5.3555771430441955E-2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225.08312017285843</v>
      </c>
      <c r="D16" s="20">
        <f t="shared" si="0"/>
        <v>4.9646448022018681E-2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130.75</v>
      </c>
      <c r="D17" s="20">
        <f t="shared" si="0"/>
        <v>2.8839448617443197E-2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77.666666666666671</v>
      </c>
      <c r="D18" s="20">
        <f>C18/$C$7</f>
        <v>1.7130889809724065E-2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1.3796615763067472E-2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1.1182868412270517E-2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44.667712319513491</v>
      </c>
      <c r="D21" s="20">
        <f t="shared" si="0"/>
        <v>9.8523303579146747E-3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45.140217181083962</v>
      </c>
      <c r="D22" s="20">
        <f t="shared" si="0"/>
        <v>9.9565504701651809E-3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41.828985835650862</v>
      </c>
      <c r="D23" s="20">
        <f t="shared" si="0"/>
        <v>9.2261941699962706E-3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39.985875074199463</v>
      </c>
      <c r="D24" s="20">
        <f t="shared" si="0"/>
        <v>8.8196603413069063E-3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36.293054499096186</v>
      </c>
      <c r="D25" s="20">
        <f t="shared" si="0"/>
        <v>8.0051371349655846E-3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46.241864195166762</v>
      </c>
      <c r="D26" s="20">
        <f t="shared" si="0"/>
        <v>1.0199540087428667E-2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19.675363718554383</v>
      </c>
      <c r="D27" s="20">
        <f t="shared" si="0"/>
        <v>4.3397831050918179E-3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22.221082081045967</v>
      </c>
      <c r="D28" s="20">
        <f t="shared" si="0"/>
        <v>4.9012906684536362E-3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16.590948047485586</v>
      </c>
      <c r="D29" s="20">
        <f t="shared" si="0"/>
        <v>3.6594554013776679E-3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18.483047727634535</v>
      </c>
      <c r="D30" s="20">
        <f t="shared" si="0"/>
        <v>4.0767946863087294E-3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13.670138449189189</v>
      </c>
      <c r="D31" s="20">
        <f t="shared" si="0"/>
        <v>3.0152141904300285E-3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11.162831841356123</v>
      </c>
      <c r="D32" s="20">
        <f t="shared" si="0"/>
        <v>2.4621790846191109E-3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11.095637418973402</v>
      </c>
      <c r="D33" s="20">
        <f t="shared" si="0"/>
        <v>2.4473580514131048E-3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11.653107065639338</v>
      </c>
      <c r="D34" s="20">
        <f t="shared" si="0"/>
        <v>2.5703187950521602E-3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11.46937620477647</v>
      </c>
      <c r="D35" s="20">
        <f t="shared" si="0"/>
        <v>2.5297933899179862E-3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11.503488319209602</v>
      </c>
      <c r="D36" s="20">
        <f t="shared" si="0"/>
        <v>2.5373174784183812E-3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1.9851245702255356E-3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8.7682338046081192</v>
      </c>
      <c r="D38" s="20">
        <f t="shared" si="0"/>
        <v>1.9340040403344116E-3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9.4922164876919144</v>
      </c>
      <c r="D39" s="20">
        <f t="shared" si="0"/>
        <v>2.0936924639574617E-3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98.38</v>
      </c>
      <c r="D40" s="20">
        <f t="shared" si="0"/>
        <v>2.1699617246532021E-2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5.1364607787531966</v>
      </c>
      <c r="D41" s="20">
        <f t="shared" si="0"/>
        <v>1.1329460551003066E-3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4.7355213055415506</v>
      </c>
      <c r="D42" s="20">
        <f t="shared" si="0"/>
        <v>1.0445110773841153E-3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4.7255656608447838</v>
      </c>
      <c r="D43" s="20">
        <f t="shared" si="0"/>
        <v>1.0423151668396723E-3</v>
      </c>
    </row>
    <row r="44" spans="2:14">
      <c r="B44" s="22" t="s">
        <v>37</v>
      </c>
      <c r="C44" s="9">
        <f>[2]GRT!$J$4</f>
        <v>4.048107363161261</v>
      </c>
      <c r="D44" s="20">
        <f t="shared" si="0"/>
        <v>8.9288859883581383E-4</v>
      </c>
    </row>
    <row r="45" spans="2:14">
      <c r="B45" s="22" t="s">
        <v>56</v>
      </c>
      <c r="C45" s="9">
        <f>[2]SHIB!$J$4</f>
        <v>6.8747977344479212</v>
      </c>
      <c r="D45" s="20">
        <f t="shared" si="0"/>
        <v>1.5163699886648239E-3</v>
      </c>
    </row>
    <row r="46" spans="2:14">
      <c r="B46" s="22" t="s">
        <v>36</v>
      </c>
      <c r="C46" s="9">
        <f>[2]AMP!$J$4</f>
        <v>2.9718692584052282</v>
      </c>
      <c r="D46" s="20">
        <f t="shared" si="0"/>
        <v>6.5550340937312881E-4</v>
      </c>
    </row>
    <row r="47" spans="2:14">
      <c r="B47" s="22" t="s">
        <v>62</v>
      </c>
      <c r="C47" s="10">
        <f>[2]SEI!$J$4</f>
        <v>2.6250548053750897</v>
      </c>
      <c r="D47" s="20">
        <f t="shared" si="0"/>
        <v>5.7900675470430021E-4</v>
      </c>
    </row>
    <row r="48" spans="2:14">
      <c r="B48" s="22" t="s">
        <v>40</v>
      </c>
      <c r="C48" s="9">
        <f>[2]SHPING!$J$4</f>
        <v>2.2767219056800667</v>
      </c>
      <c r="D48" s="20">
        <f t="shared" si="0"/>
        <v>5.0217517717068946E-4</v>
      </c>
    </row>
    <row r="49" spans="2:4">
      <c r="B49" s="7" t="s">
        <v>25</v>
      </c>
      <c r="C49" s="1">
        <f>[2]POLIS!J4</f>
        <v>2.2078496586151934</v>
      </c>
      <c r="D49" s="20">
        <f t="shared" si="0"/>
        <v>4.8698406718678683E-4</v>
      </c>
    </row>
    <row r="50" spans="2:4">
      <c r="B50" s="22" t="s">
        <v>64</v>
      </c>
      <c r="C50" s="10">
        <f>[2]ACE!$J$4</f>
        <v>2.4484649278239181</v>
      </c>
      <c r="D50" s="20">
        <f t="shared" si="0"/>
        <v>5.4005643195097252E-4</v>
      </c>
    </row>
    <row r="51" spans="2:4">
      <c r="B51" s="7" t="s">
        <v>28</v>
      </c>
      <c r="C51" s="1">
        <f>[2]ATLAS!O47</f>
        <v>1.0828958517169767</v>
      </c>
      <c r="D51" s="20">
        <f t="shared" si="0"/>
        <v>2.388536846931865E-4</v>
      </c>
    </row>
    <row r="52" spans="2:4">
      <c r="B52" s="22" t="s">
        <v>50</v>
      </c>
      <c r="C52" s="9">
        <f>[2]KAVA!$J$4</f>
        <v>2.0171189067274033</v>
      </c>
      <c r="D52" s="20">
        <f t="shared" si="0"/>
        <v>4.4491470031233761E-4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3.7426074066238213E-4</v>
      </c>
    </row>
    <row r="54" spans="2:4">
      <c r="B54" s="22" t="s">
        <v>63</v>
      </c>
      <c r="C54" s="10">
        <f>[2]MEME!$J$4</f>
        <v>1.5302906058018553</v>
      </c>
      <c r="D54" s="20">
        <f t="shared" si="0"/>
        <v>3.3753527568473136E-4</v>
      </c>
    </row>
    <row r="55" spans="2:4">
      <c r="B55" s="22" t="s">
        <v>43</v>
      </c>
      <c r="C55" s="9">
        <f>[2]TRX!$J$4</f>
        <v>1.0176706860435134</v>
      </c>
      <c r="D55" s="20">
        <f t="shared" si="0"/>
        <v>2.2446700925147283E-4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C27" sqref="C2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2024-01-19T18:03:24Z</dcterms:modified>
</cp:coreProperties>
</file>