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19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2903424"/>
        <axId val="82905344"/>
      </lineChart>
      <dateAx>
        <axId val="829034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905344"/>
        <crosses val="autoZero"/>
        <lblOffset val="100"/>
      </dateAx>
      <valAx>
        <axId val="829053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90342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2310.026820172008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0.00664001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0.11612225</v>
      </c>
      <c r="C35" s="56">
        <f>(D35/B35)</f>
        <v/>
      </c>
      <c r="D35" s="57" t="n">
        <v>195.09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0.2253909364803943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0.56569079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1.661317756277115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0.58123586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10.84432035268472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0.02676822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39.97478577995943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0.01612611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0.003633641038646326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  <row r="19">
      <c r="K19" s="56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318.3420844222017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0.00235227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0.56393247</v>
      </c>
      <c r="C11" s="55">
        <f>(D11/B11)</f>
        <v/>
      </c>
      <c r="D11" s="55" t="n">
        <v>160.17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0.09099269177698603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0.27859685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8.34941930998335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0.07347457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69.33380166701549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0.00294618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0.1794197663299007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42495.15659092132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0.00035091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0.00699648</v>
      </c>
      <c r="C23" s="55">
        <f>(D23/B23)</f>
        <v/>
      </c>
      <c r="D23" s="55" t="n">
        <v>171.6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tabSelected="1" workbookViewId="0">
      <selection activeCell="R6" sqref="R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11.19573693884831</v>
      </c>
      <c r="M3" t="inlineStr">
        <is>
          <t>Objectif :</t>
        </is>
      </c>
      <c r="N3" s="58">
        <f>(INDEX(N5:N19,MATCH(MAX(O6:O8),O5:O19,0))/0.85)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5">
        <f>(T5/R5)</f>
        <v/>
      </c>
      <c r="T5" s="55">
        <f>(D5)+(B7)*4.615+(B8)*4.6733+B8*4.7693</f>
        <v/>
      </c>
    </row>
    <row r="6">
      <c r="B6" s="2" t="n">
        <v>0.00228225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-B11</f>
        <v/>
      </c>
      <c r="O8" s="55">
        <f>P8/N8</f>
        <v/>
      </c>
      <c r="P8" s="55">
        <f>-D11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B13/2</f>
        <v/>
      </c>
      <c r="O9" s="55">
        <f>($S$5*[1]Params!K11)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>
        <f>B11-B11</f>
        <v/>
      </c>
      <c r="S10" s="55" t="n">
        <v>0</v>
      </c>
      <c r="T10" s="55">
        <f>(D8)-B8*4.7693</f>
        <v/>
      </c>
    </row>
    <row r="11" s="14">
      <c r="B11" s="1" t="n">
        <v>-0.53</v>
      </c>
      <c r="C11" s="55">
        <f>(D11/B11)</f>
        <v/>
      </c>
      <c r="D11" s="55">
        <f>-5.68000015</f>
        <v/>
      </c>
      <c r="R11" s="1" t="n"/>
      <c r="S11" s="55" t="n"/>
      <c r="T11" s="55" t="n"/>
    </row>
    <row r="12">
      <c r="F12" t="inlineStr">
        <is>
          <t>Moy</t>
        </is>
      </c>
      <c r="G12" s="55">
        <f>(D13/B13)</f>
        <v/>
      </c>
      <c r="P12" s="55">
        <f>(SUM(P6:P9))</f>
        <v/>
      </c>
      <c r="R12" s="1" t="n"/>
      <c r="S12" s="55" t="n"/>
      <c r="T12" s="55" t="n"/>
    </row>
    <row r="13">
      <c r="B13">
        <f>(SUM(B5:B12))</f>
        <v/>
      </c>
      <c r="D13" s="55">
        <f>(SUM(D5:D12))</f>
        <v/>
      </c>
      <c r="R13" s="1" t="n"/>
      <c r="S13" s="55" t="n"/>
      <c r="T13" s="55" t="n"/>
    </row>
    <row r="14">
      <c r="R14" s="1" t="n"/>
      <c r="S14" s="55" t="n"/>
      <c r="T14" s="56" t="n"/>
    </row>
    <row r="15">
      <c r="P15" s="55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5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0.8810985182089341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2.781892379634162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0.01794426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15.34212511054069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0.00237636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73.21418505443185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0.00117453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0.862587001588912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0.05615279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0.0001420436696759485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4870.95228068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0.9735142477059838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0.32047256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51"/>
    <col width="9.140625" customWidth="1" style="14" min="152" max="16384"/>
  </cols>
  <sheetData>
    <row r="1"/>
    <row r="2"/>
    <row r="3">
      <c r="I3" t="inlineStr">
        <is>
          <t>Actual Price :</t>
        </is>
      </c>
      <c r="J3" s="77" t="n">
        <v>0.02792208895860951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0.05160994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1.358919025911757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0.33751947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3.734530097777559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0.10080988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72"/>
    <col width="9.140625" customWidth="1" style="14" min="17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0.578503033624665</v>
      </c>
      <c r="M3" t="inlineStr">
        <is>
          <t>Objectif :</t>
        </is>
      </c>
      <c r="N3" s="67">
        <f>(INDEX(N5:N22,MATCH(MAX(O6:O8),O5:O22,0))/0.85)</f>
        <v/>
      </c>
      <c r="O3" s="56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0.07516537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inlineStr">
        <is>
          <t>Done</t>
        </is>
      </c>
      <c r="R7" s="67" t="n"/>
      <c r="S7" s="55" t="n"/>
      <c r="T7" s="55" t="n"/>
      <c r="U7" s="56" t="n"/>
    </row>
    <row r="8">
      <c r="B8" s="67" t="n">
        <v>-1.89</v>
      </c>
      <c r="C8" s="55">
        <f>D8/B8</f>
        <v/>
      </c>
      <c r="D8" s="55" t="n">
        <v>-1.04446569</v>
      </c>
      <c r="N8" s="67">
        <f>-B8</f>
        <v/>
      </c>
      <c r="O8" s="55">
        <f>P8/N8</f>
        <v/>
      </c>
      <c r="P8" s="55">
        <f>-D8</f>
        <v/>
      </c>
      <c r="Q8" s="56" t="inlineStr">
        <is>
          <t>Done</t>
        </is>
      </c>
      <c r="R8" s="67" t="n"/>
      <c r="S8" s="55" t="n"/>
      <c r="T8" s="55" t="n"/>
    </row>
    <row r="9">
      <c r="B9" s="67" t="n"/>
      <c r="C9" s="55" t="n"/>
      <c r="D9" s="55" t="n"/>
      <c r="N9" s="67">
        <f>4*($B$14-B7-B8)/5+B7+B8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41" sqref="X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1.056695053459142e-05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259.16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0.004879594793643935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E44" sqref="E4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103.5674066193503</v>
      </c>
      <c r="M3" t="inlineStr">
        <is>
          <t>Objectif :</t>
        </is>
      </c>
      <c r="N3" s="58">
        <f>(INDEX(N5:N26,MATCH(MAX(O6:O9,O23:O25,O14:O17),O5:O26,0))/0.85)</f>
        <v/>
      </c>
      <c r="O3" s="56">
        <f>(MAX(O14:O17,O23:O25,O6:O9)*0.75)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(B46*J3)</f>
        <v/>
      </c>
      <c r="K4" s="4">
        <f>(J4/D46-1)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6.0534095</v>
      </c>
      <c r="C17" s="55">
        <f>(D17/B17)</f>
        <v/>
      </c>
      <c r="D17" s="55" t="n">
        <v>123.54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0.06307349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(B26+B27)+B43+B44</f>
        <v/>
      </c>
      <c r="S19" s="55" t="n">
        <v>0</v>
      </c>
      <c r="T19" s="55">
        <f>(D26+D27)+D43+D44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4*($B$19+R19)/5-$N$25-N24-N23</f>
        <v/>
      </c>
      <c r="O26" s="55">
        <f>($S$15*[1]Params!K11)</f>
        <v/>
      </c>
      <c r="P26" s="55">
        <f>O26*N26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B44" s="58" t="n">
        <v>0.42808296</v>
      </c>
      <c r="C44" s="55">
        <f>D44/B44</f>
        <v/>
      </c>
      <c r="D44" s="55" t="n">
        <v>43.5</v>
      </c>
      <c r="E44" s="55" t="n"/>
      <c r="S44" s="55" t="n"/>
      <c r="T44" s="55" t="n"/>
    </row>
    <row r="45">
      <c r="C45" s="55" t="n"/>
      <c r="D45" s="55" t="n"/>
      <c r="E45" s="55" t="n"/>
      <c r="S45" s="55" t="n"/>
      <c r="T45" s="55" t="n"/>
    </row>
    <row r="46">
      <c r="B46" s="58">
        <f>(SUM(B5:B45))</f>
        <v/>
      </c>
      <c r="C46" s="55" t="n"/>
      <c r="D46" s="55">
        <f>(SUM(D5:D45))</f>
        <v/>
      </c>
      <c r="E46" s="55" t="n"/>
      <c r="F46" t="inlineStr">
        <is>
          <t>Moy</t>
        </is>
      </c>
      <c r="G46" s="55">
        <f>(D46/B46)</f>
        <v/>
      </c>
      <c r="R46" s="58">
        <f>(SUM(R5:R36))</f>
        <v/>
      </c>
      <c r="S46" s="55" t="n"/>
      <c r="T46" s="55">
        <f>(SUM(T5:T36))</f>
        <v/>
      </c>
      <c r="V46" t="inlineStr">
        <is>
          <t>Moy</t>
        </is>
      </c>
      <c r="W46" s="55">
        <f>(T46/R46)</f>
        <v/>
      </c>
    </row>
    <row r="47">
      <c r="M47" s="58" t="n"/>
      <c r="S47" s="55" t="n"/>
      <c r="T47" s="55" t="n"/>
    </row>
    <row r="48"/>
    <row r="49"/>
    <row r="50">
      <c r="N50" s="58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0.1062107087436814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0.24951846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7.542394162883236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0.00260782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0.6266360267382673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0.80930069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35"/>
    <col width="9.140625" customWidth="1" style="14" min="136" max="16384"/>
  </cols>
  <sheetData>
    <row r="1"/>
    <row r="2"/>
    <row r="3">
      <c r="I3" t="inlineStr">
        <is>
          <t>Actual Price :</t>
        </is>
      </c>
      <c r="J3" s="77" t="n">
        <v>12.1444301146027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1.10122881</v>
      </c>
      <c r="C5" s="55">
        <f>(D5/B5)</f>
        <v/>
      </c>
      <c r="D5" s="55" t="n">
        <v>13.9998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0.00040269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35"/>
    <col width="9.140625" customWidth="1" style="14" min="136" max="16384"/>
  </cols>
  <sheetData>
    <row r="1"/>
    <row r="2"/>
    <row r="3">
      <c r="I3" t="inlineStr">
        <is>
          <t>Actual Price :</t>
        </is>
      </c>
      <c r="J3" s="77" t="n">
        <v>3.08623070216044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3.88291712</v>
      </c>
      <c r="C5" s="55">
        <f>(D5/B5)</f>
        <v/>
      </c>
      <c r="D5" s="55" t="n">
        <v>11.9994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7.059e-05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0.4155165768472536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0.005707277923863344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8.699999999999999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(-270/3)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N4" sqref="N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42"/>
    <col width="9.140625" customWidth="1" style="14" min="14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10.5233151919937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1.094e-05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0.6087204271844914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0.73234753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2023-12-30T18:08:27Z</dcterms:modified>
  <cp:lastModifiedBy>Tiko</cp:lastModifiedBy>
</cp:coreProperties>
</file>