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30" l="1"/>
  <c r="T2"/>
  <c r="C25" i="2" l="1"/>
  <c r="C29" i="1" l="1"/>
  <c r="C4"/>
  <c r="C38"/>
  <c r="C28"/>
  <c r="Q2" l="1"/>
  <c r="C44" l="1"/>
  <c r="C43" l="1"/>
  <c r="C46" l="1"/>
  <c r="C45"/>
  <c r="C25"/>
  <c r="C17"/>
  <c r="C49" l="1"/>
  <c r="C40" l="1"/>
  <c r="C41" l="1"/>
  <c r="C19"/>
  <c r="C35"/>
  <c r="C33" l="1"/>
  <c r="C50"/>
  <c r="C22"/>
  <c r="C24"/>
  <c r="C37"/>
  <c r="C42"/>
  <c r="C47"/>
  <c r="C23"/>
  <c r="C14" l="1"/>
  <c r="C34"/>
  <c r="C20" l="1"/>
  <c r="C31" l="1"/>
  <c r="C16" l="1"/>
  <c r="C48" l="1"/>
  <c r="C26" l="1"/>
  <c r="C18"/>
  <c r="C32"/>
  <c r="C36"/>
  <c r="C39" l="1"/>
  <c r="C15"/>
  <c r="C27"/>
  <c r="C21"/>
  <c r="C13"/>
  <c r="C12" l="1"/>
  <c r="C7" l="1"/>
  <c r="M8" s="1"/>
  <c r="D19" l="1"/>
  <c r="D43"/>
  <c r="D15"/>
  <c r="D14"/>
  <c r="D35"/>
  <c r="D7"/>
  <c r="E7" s="1"/>
  <c r="D34"/>
  <c r="D23"/>
  <c r="D49"/>
  <c r="D16"/>
  <c r="D39"/>
  <c r="D28"/>
  <c r="D50"/>
  <c r="M9"/>
  <c r="D46"/>
  <c r="D40"/>
  <c r="D24"/>
  <c r="D17"/>
  <c r="D42"/>
  <c r="D48"/>
  <c r="D31"/>
  <c r="D13"/>
  <c r="D44"/>
  <c r="Q3"/>
  <c r="D25"/>
  <c r="D18"/>
  <c r="D22"/>
  <c r="D36"/>
  <c r="D47"/>
  <c r="D29"/>
  <c r="N9"/>
  <c r="D27"/>
  <c r="D32"/>
  <c r="D33"/>
  <c r="D45"/>
  <c r="D38"/>
  <c r="D26"/>
  <c r="D41"/>
  <c r="D30"/>
  <c r="D37"/>
  <c r="D20"/>
  <c r="D21"/>
  <c r="D12"/>
  <c r="N8"/>
  <c r="M10" l="1"/>
  <c r="N10"/>
  <c r="M11" l="1"/>
  <c r="N11"/>
  <c r="N12" l="1"/>
  <c r="M12"/>
  <c r="N13" l="1"/>
  <c r="M13"/>
  <c r="N14" l="1"/>
  <c r="M14"/>
  <c r="M15" l="1"/>
  <c r="N15"/>
  <c r="M16" l="1"/>
  <c r="N16"/>
  <c r="M17" l="1"/>
  <c r="N17"/>
  <c r="N18" l="1"/>
  <c r="M18"/>
  <c r="M19" l="1"/>
  <c r="N19"/>
  <c r="M20" l="1"/>
  <c r="N20"/>
  <c r="M21" l="1"/>
  <c r="M22" s="1"/>
  <c r="N21"/>
  <c r="M23" l="1"/>
  <c r="N23"/>
  <c r="N24" l="1"/>
  <c r="M24"/>
  <c r="N25" l="1"/>
  <c r="M25"/>
  <c r="N26" l="1"/>
  <c r="M26"/>
  <c r="M27" l="1"/>
  <c r="N27"/>
  <c r="M28" l="1"/>
  <c r="N28"/>
  <c r="M29" l="1"/>
  <c r="N29"/>
  <c r="M30" l="1"/>
  <c r="N30"/>
  <c r="N31" l="1"/>
  <c r="M31"/>
  <c r="N32" l="1"/>
  <c r="M32"/>
  <c r="N33" l="1"/>
  <c r="M33"/>
  <c r="N34" l="1"/>
  <c r="M34"/>
  <c r="N35" l="1"/>
  <c r="M35"/>
  <c r="N36" l="1"/>
  <c r="M36"/>
  <c r="M37" l="1"/>
  <c r="N37"/>
  <c r="M38" l="1"/>
  <c r="N38"/>
  <c r="M39" l="1"/>
  <c r="N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<sst xmlns="http://schemas.openxmlformats.org/spreadsheetml/2006/main" count="97" uniqueCount="60">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</sst>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840.628410373988</c:v>
                </c:pt>
                <c:pt idx="1">
                  <c:v>754.25374454723499</c:v>
                </c:pt>
                <c:pt idx="2">
                  <c:v>154.25141029959832</c:v>
                </c:pt>
                <c:pt idx="3">
                  <c:v>582.22018192109704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840.628410373988</v>
          </cell>
        </row>
      </sheetData>
      <sheetData sheetId="1">
        <row r="4">
          <cell r="J4">
            <v>754.25374454723499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0.69529516744980258</v>
          </cell>
        </row>
      </sheetData>
      <sheetData sheetId="4">
        <row r="46">
          <cell r="M46">
            <v>70.349999999999994</v>
          </cell>
          <cell r="O46">
            <v>1.1424155092027828</v>
          </cell>
        </row>
      </sheetData>
      <sheetData sheetId="5">
        <row r="4">
          <cell r="C4">
            <v>-13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25.802313877371866</v>
          </cell>
        </row>
      </sheetData>
      <sheetData sheetId="8">
        <row r="4">
          <cell r="J4">
            <v>5.9837998365094993</v>
          </cell>
        </row>
      </sheetData>
      <sheetData sheetId="9">
        <row r="4">
          <cell r="J4">
            <v>13.102344149548909</v>
          </cell>
        </row>
      </sheetData>
      <sheetData sheetId="10">
        <row r="4">
          <cell r="J4">
            <v>8.3033534193897118</v>
          </cell>
        </row>
      </sheetData>
      <sheetData sheetId="11">
        <row r="4">
          <cell r="J4">
            <v>27.073654326700055</v>
          </cell>
        </row>
      </sheetData>
      <sheetData sheetId="12">
        <row r="4">
          <cell r="J4">
            <v>1.7824929143937409</v>
          </cell>
        </row>
      </sheetData>
      <sheetData sheetId="13">
        <row r="4">
          <cell r="J4">
            <v>126.57815166084352</v>
          </cell>
        </row>
      </sheetData>
      <sheetData sheetId="14">
        <row r="4">
          <cell r="J4">
            <v>3.9009657538098303</v>
          </cell>
        </row>
      </sheetData>
      <sheetData sheetId="15">
        <row r="4">
          <cell r="J4">
            <v>25.769598412063306</v>
          </cell>
        </row>
      </sheetData>
      <sheetData sheetId="16">
        <row r="4">
          <cell r="J4">
            <v>3.0585177482640002</v>
          </cell>
        </row>
      </sheetData>
      <sheetData sheetId="17">
        <row r="4">
          <cell r="J4">
            <v>5.5750184912409546</v>
          </cell>
        </row>
      </sheetData>
      <sheetData sheetId="18">
        <row r="4">
          <cell r="J4">
            <v>6.9716838121686573</v>
          </cell>
        </row>
      </sheetData>
      <sheetData sheetId="19">
        <row r="4">
          <cell r="J4">
            <v>7.3814562482240298</v>
          </cell>
        </row>
      </sheetData>
      <sheetData sheetId="20">
        <row r="4">
          <cell r="J4">
            <v>10.585251468201369</v>
          </cell>
        </row>
      </sheetData>
      <sheetData sheetId="21">
        <row r="4">
          <cell r="J4">
            <v>1.0236117255156729</v>
          </cell>
        </row>
      </sheetData>
      <sheetData sheetId="22">
        <row r="4">
          <cell r="J4">
            <v>20.417761386675885</v>
          </cell>
        </row>
      </sheetData>
      <sheetData sheetId="23">
        <row r="4">
          <cell r="J4">
            <v>26.493417858863989</v>
          </cell>
        </row>
      </sheetData>
      <sheetData sheetId="24">
        <row r="4">
          <cell r="J4">
            <v>20.396655776270915</v>
          </cell>
        </row>
      </sheetData>
      <sheetData sheetId="25">
        <row r="4">
          <cell r="J4">
            <v>23.036536258668331</v>
          </cell>
        </row>
      </sheetData>
      <sheetData sheetId="26">
        <row r="4">
          <cell r="J4">
            <v>3.4458677727262081</v>
          </cell>
        </row>
      </sheetData>
      <sheetData sheetId="27">
        <row r="4">
          <cell r="J4">
            <v>154.25141029959832</v>
          </cell>
        </row>
      </sheetData>
      <sheetData sheetId="28">
        <row r="4">
          <cell r="J4">
            <v>0.7133332017540337</v>
          </cell>
        </row>
      </sheetData>
      <sheetData sheetId="29">
        <row r="4">
          <cell r="J4">
            <v>7.3907381417938778</v>
          </cell>
        </row>
      </sheetData>
      <sheetData sheetId="30">
        <row r="4">
          <cell r="J4">
            <v>16.907481042752263</v>
          </cell>
        </row>
      </sheetData>
      <sheetData sheetId="31">
        <row r="4">
          <cell r="J4">
            <v>3.5327351593917773</v>
          </cell>
        </row>
      </sheetData>
      <sheetData sheetId="32">
        <row r="4">
          <cell r="J4">
            <v>1.8967321377719963</v>
          </cell>
        </row>
      </sheetData>
      <sheetData sheetId="33">
        <row r="4">
          <cell r="J4">
            <v>4.3424605329410833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C16" sqref="C16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13.11+0.43</f>
        <v>13.54</v>
      </c>
      <c r="J2" t="s">
        <v>6</v>
      </c>
      <c r="K2" s="9">
        <v>16.47</v>
      </c>
      <c r="M2" t="s">
        <v>7</v>
      </c>
      <c r="N2" s="9">
        <f>15.33-2.69</f>
        <v>12.64</v>
      </c>
      <c r="P2" t="s">
        <v>8</v>
      </c>
      <c r="Q2" s="10">
        <f>N2+K2+H2</f>
        <v>42.65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1.811283380389956E-2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2354.6840026113291</v>
      </c>
      <c r="D7" s="20">
        <f>(C7*[1]Feuil1!$K$2-C4)/C4</f>
        <v>-0.1049446773699626</v>
      </c>
      <c r="E7" s="31">
        <f>C7-C7/(1+D7)</f>
        <v>-276.08522815790138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840.628410373988</v>
      </c>
    </row>
    <row r="9" spans="2:20">
      <c r="M9" s="17" t="str">
        <f>IF(C13&gt;C7*[2]Params!F8,B13,"Others")</f>
        <v>BTC</v>
      </c>
      <c r="N9" s="18">
        <f>IF(C13&gt;C7*0.1,C13,C7)</f>
        <v>754.25374454723499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154.25141029959832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582.22018192109704</v>
      </c>
    </row>
    <row r="12" spans="2:20">
      <c r="B12" s="7" t="s">
        <v>19</v>
      </c>
      <c r="C12" s="1">
        <f>[2]ETH!J4</f>
        <v>840.628410373988</v>
      </c>
      <c r="D12" s="20">
        <f>C12/$C$7</f>
        <v>0.35700264215569333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754.25374454723499</v>
      </c>
      <c r="D13" s="20">
        <f t="shared" ref="D13:D50" si="0">C13/$C$7</f>
        <v>0.32032057962375099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154.25141029959832</v>
      </c>
      <c r="D14" s="20">
        <f t="shared" si="0"/>
        <v>6.550832728660598E-2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126.57815166084352</v>
      </c>
      <c r="D15" s="20">
        <f t="shared" si="0"/>
        <v>5.3755897402993004E-2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70.349999999999994</v>
      </c>
      <c r="D16" s="20">
        <f t="shared" si="0"/>
        <v>2.9876620354146163E-2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2.9366997832113825E-2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47</v>
      </c>
      <c r="C18" s="9">
        <f>[2]AVAX!$J$4</f>
        <v>27.073654326700055</v>
      </c>
      <c r="D18" s="20">
        <f>C18/$C$7</f>
        <v>1.1497786665503969E-2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26.493417858863989</v>
      </c>
      <c r="D19" s="20">
        <f>C19/$C$7</f>
        <v>1.1251368688742507E-2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42</v>
      </c>
      <c r="C20" s="1">
        <f>[2]DOT!$J$4</f>
        <v>25.769598412063306</v>
      </c>
      <c r="D20" s="20">
        <f t="shared" si="0"/>
        <v>1.0943973112096991E-2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25.802313877371866</v>
      </c>
      <c r="D21" s="20">
        <f t="shared" si="0"/>
        <v>1.0957866893713666E-2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38</v>
      </c>
      <c r="C22" s="9">
        <f>[2]NEAR!$J$4</f>
        <v>23.036536258668331</v>
      </c>
      <c r="D22" s="20">
        <f t="shared" si="0"/>
        <v>9.7832814225267441E-3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20.417761386675885</v>
      </c>
      <c r="D23" s="20">
        <f t="shared" si="0"/>
        <v>8.6711258767769774E-3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20.396655776270915</v>
      </c>
      <c r="D24" s="20">
        <f t="shared" si="0"/>
        <v>8.6621626314406334E-3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22</v>
      </c>
      <c r="C25" s="1">
        <f>-[2]BIGTIME!$C$4</f>
        <v>13</v>
      </c>
      <c r="D25" s="20">
        <f t="shared" si="0"/>
        <v>5.5209106553503933E-3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16.907481042752263</v>
      </c>
      <c r="D26" s="20">
        <f t="shared" si="0"/>
        <v>7.180360941851211E-3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13.102344149548909</v>
      </c>
      <c r="D27" s="20">
        <f t="shared" si="0"/>
        <v>5.5643747250240351E-3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16.47</v>
      </c>
      <c r="D28" s="20">
        <f t="shared" si="0"/>
        <v>6.9945691148939207E-3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7</v>
      </c>
      <c r="C29" s="1">
        <f>$N$2</f>
        <v>12.64</v>
      </c>
      <c r="D29" s="20">
        <f t="shared" si="0"/>
        <v>5.3680238987406899E-3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5</v>
      </c>
      <c r="C30" s="1">
        <f>H$2</f>
        <v>13.54</v>
      </c>
      <c r="D30" s="20">
        <f t="shared" si="0"/>
        <v>5.7502407902649474E-3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10.585251468201369</v>
      </c>
      <c r="D31" s="20">
        <f t="shared" si="0"/>
        <v>4.4954021246427943E-3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8.3033534193897118</v>
      </c>
      <c r="D32" s="20">
        <f t="shared" si="0"/>
        <v>3.5263132590960602E-3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7.3907381417938778</v>
      </c>
      <c r="D33" s="20">
        <f t="shared" si="0"/>
        <v>3.1387388429180295E-3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54</v>
      </c>
      <c r="C34" s="9">
        <f>[2]LINK!$J$4</f>
        <v>7.3814562482240298</v>
      </c>
      <c r="D34" s="20">
        <f t="shared" si="0"/>
        <v>3.1347969579094449E-3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6.9716838121686573</v>
      </c>
      <c r="D35" s="20">
        <f t="shared" si="0"/>
        <v>2.9607725726412144E-3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5.9837998365094993</v>
      </c>
      <c r="D36" s="20">
        <f t="shared" si="0"/>
        <v>2.5412326366822491E-3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5.5750184912409546</v>
      </c>
      <c r="D37" s="20">
        <f t="shared" si="0"/>
        <v>2.3676291532359738E-3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2.2933013491455482E-3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3.9009657538098303</v>
      </c>
      <c r="D39" s="20">
        <f t="shared" si="0"/>
        <v>1.6566833381819748E-3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37</v>
      </c>
      <c r="C40" s="9">
        <f>[2]GRT!$J$4</f>
        <v>3.5327351593917773</v>
      </c>
      <c r="D40" s="20">
        <f t="shared" si="0"/>
        <v>1.5003011680013102E-3</v>
      </c>
    </row>
    <row r="41" spans="2:14">
      <c r="B41" s="22" t="s">
        <v>56</v>
      </c>
      <c r="C41" s="9">
        <f>[2]SHIB!$J$4</f>
        <v>3.4458677727262081</v>
      </c>
      <c r="D41" s="20">
        <f t="shared" si="0"/>
        <v>1.4634098541055885E-3</v>
      </c>
    </row>
    <row r="42" spans="2:14">
      <c r="B42" s="22" t="s">
        <v>33</v>
      </c>
      <c r="C42" s="1">
        <f>[2]EGLD!$J$4</f>
        <v>3.0585177482640002</v>
      </c>
      <c r="D42" s="20">
        <f t="shared" si="0"/>
        <v>1.2989079404591547E-3</v>
      </c>
    </row>
    <row r="43" spans="2:14">
      <c r="B43" s="22" t="s">
        <v>50</v>
      </c>
      <c r="C43" s="9">
        <f>[2]KAVA!$J$4</f>
        <v>1.8967321377719963</v>
      </c>
      <c r="D43" s="20">
        <f t="shared" si="0"/>
        <v>8.0551451305930339E-4</v>
      </c>
    </row>
    <row r="44" spans="2:14">
      <c r="B44" s="22" t="s">
        <v>36</v>
      </c>
      <c r="C44" s="9">
        <f>[2]AMP!$J$4</f>
        <v>1.7824929143937409</v>
      </c>
      <c r="D44" s="20">
        <f t="shared" si="0"/>
        <v>7.5699877878176774E-4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7.2060352816695017E-4</v>
      </c>
    </row>
    <row r="46" spans="2:14">
      <c r="B46" s="22" t="s">
        <v>40</v>
      </c>
      <c r="C46" s="9">
        <f>[2]SHPING!$J$4</f>
        <v>4.3424605329410833</v>
      </c>
      <c r="D46" s="20">
        <f t="shared" si="0"/>
        <v>1.8441797405194596E-3</v>
      </c>
    </row>
    <row r="47" spans="2:14">
      <c r="B47" s="22" t="s">
        <v>23</v>
      </c>
      <c r="C47" s="9">
        <f>[2]LUNA!J4</f>
        <v>1.0236117255156729</v>
      </c>
      <c r="D47" s="20">
        <f t="shared" si="0"/>
        <v>4.3471299094931389E-4</v>
      </c>
    </row>
    <row r="48" spans="2:14">
      <c r="B48" s="7" t="s">
        <v>28</v>
      </c>
      <c r="C48" s="1">
        <f>[2]ATLAS!O46</f>
        <v>1.1424155092027828</v>
      </c>
      <c r="D48" s="20">
        <f t="shared" si="0"/>
        <v>4.8516722750732222E-4</v>
      </c>
    </row>
    <row r="49" spans="2:4">
      <c r="B49" s="7" t="s">
        <v>25</v>
      </c>
      <c r="C49" s="1">
        <f>[2]POLIS!J4</f>
        <v>0.69529516744980258</v>
      </c>
      <c r="D49" s="20">
        <f t="shared" si="0"/>
        <v>2.9528173066055777E-4</v>
      </c>
    </row>
    <row r="50" spans="2:4">
      <c r="B50" s="22" t="s">
        <v>43</v>
      </c>
      <c r="C50" s="9">
        <f>[2]TRX!$J$4</f>
        <v>0.7133332017540337</v>
      </c>
      <c r="D50" s="20">
        <f t="shared" si="0"/>
        <v>3.0294222110608125E-4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D31" sqref="D3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2023-09-03T03:16:26Z</dcterms:modified>
</cp:coreProperties>
</file>