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27" i="2"/>
  <c r="K2" i="1"/>
  <c r="T2"/>
  <c r="Q2" l="1"/>
  <c r="C19"/>
  <c r="C14" l="1"/>
  <c r="C4"/>
  <c r="C37"/>
  <c r="C23"/>
  <c r="C45" l="1"/>
  <c r="C47" l="1"/>
  <c r="C46" l="1"/>
  <c r="C48"/>
  <c r="C18"/>
  <c r="C20"/>
  <c r="C43" l="1"/>
  <c r="C34" l="1"/>
  <c r="C33" l="1"/>
  <c r="C25"/>
  <c r="C40" l="1"/>
  <c r="C31" l="1"/>
  <c r="C36" l="1"/>
  <c r="C35" l="1"/>
  <c r="C50" l="1"/>
  <c r="C30" l="1"/>
  <c r="C32"/>
  <c r="C42" l="1"/>
  <c r="C38" l="1"/>
  <c r="C41" l="1"/>
  <c r="C44" l="1"/>
  <c r="C28" l="1"/>
  <c r="C49" l="1"/>
  <c r="C17" l="1"/>
  <c r="C39" l="1"/>
  <c r="C24" l="1"/>
  <c r="C27" l="1"/>
  <c r="C12" l="1"/>
  <c r="C22" l="1"/>
  <c r="C16"/>
  <c r="C21"/>
  <c r="C29"/>
  <c r="C26" l="1"/>
  <c r="C15"/>
  <c r="C13" l="1"/>
  <c r="C7" l="1"/>
  <c r="D13" s="1"/>
  <c r="D34" l="1"/>
  <c r="D15"/>
  <c r="D14"/>
  <c r="D36"/>
  <c r="D48"/>
  <c r="D29"/>
  <c r="D23"/>
  <c r="D49"/>
  <c r="D37"/>
  <c r="D22"/>
  <c r="D18"/>
  <c r="D27"/>
  <c r="D7"/>
  <c r="E7" s="1"/>
  <c r="D32"/>
  <c r="D35"/>
  <c r="D40"/>
  <c r="D39"/>
  <c r="D46"/>
  <c r="D21"/>
  <c r="D12"/>
  <c r="D42"/>
  <c r="D16"/>
  <c r="D31"/>
  <c r="D28"/>
  <c r="D26"/>
  <c r="D25"/>
  <c r="D50"/>
  <c r="Q3"/>
  <c r="D30"/>
  <c r="D45"/>
  <c r="D17"/>
  <c r="D44"/>
  <c r="D38"/>
  <c r="D33"/>
  <c r="D47"/>
  <c r="D19"/>
  <c r="D41"/>
  <c r="D20"/>
  <c r="D24"/>
  <c r="D43"/>
  <c r="N8"/>
  <c r="M8"/>
  <c r="M9"/>
  <c r="N9"/>
  <c r="M10" l="1"/>
  <c r="N10"/>
  <c r="N11" l="1"/>
  <c r="M11"/>
  <c r="M12" l="1"/>
  <c r="N12"/>
  <c r="N13" l="1"/>
  <c r="M13"/>
  <c r="M14" l="1"/>
  <c r="N14"/>
  <c r="M15" l="1"/>
  <c r="N15"/>
  <c r="M16" l="1"/>
  <c r="N16"/>
  <c r="M17" l="1"/>
  <c r="N17"/>
  <c r="N18" l="1"/>
  <c r="M18"/>
  <c r="N19" l="1"/>
  <c r="M19"/>
  <c r="M20" l="1"/>
  <c r="N20"/>
  <c r="N21" l="1"/>
  <c r="M21"/>
  <c r="M22" s="1"/>
  <c r="M23" l="1"/>
  <c r="N23"/>
  <c r="M24" l="1"/>
  <c r="N24"/>
  <c r="N25" l="1"/>
  <c r="M25"/>
  <c r="N26" l="1"/>
  <c r="M26"/>
  <c r="M27" l="1"/>
  <c r="N27"/>
  <c r="N28" l="1"/>
  <c r="M28"/>
  <c r="N29" l="1"/>
  <c r="M29"/>
  <c r="N30" l="1"/>
  <c r="M30"/>
  <c r="M31" l="1"/>
  <c r="N31"/>
  <c r="M32" l="1"/>
  <c r="N32"/>
  <c r="N33" l="1"/>
  <c r="M33"/>
  <c r="M34" l="1"/>
  <c r="N34"/>
  <c r="M35" l="1"/>
  <c r="N35"/>
  <c r="N36" l="1"/>
  <c r="M36"/>
  <c r="M37" l="1"/>
  <c r="N37"/>
  <c r="N38" l="1"/>
  <c r="M38"/>
  <c r="M39" l="1"/>
  <c r="N39"/>
</calcChain>
</file>

<file path=xl/sharedStrings.xml><?xml version="1.0" encoding="utf-8"?>
<sst xmlns="http://schemas.openxmlformats.org/spreadsheetml/2006/main" count="102" uniqueCount="62">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</sst>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1293.177823830275</c:v>
                </c:pt>
                <c:pt idx="1">
                  <c:v>1252.4532021433431</c:v>
                </c:pt>
                <c:pt idx="2">
                  <c:v>321.69</c:v>
                </c:pt>
                <c:pt idx="3">
                  <c:v>271.75480453621088</c:v>
                </c:pt>
                <c:pt idx="4">
                  <c:v>1045.59843672997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1252.4532021433431</v>
          </cell>
        </row>
      </sheetData>
      <sheetData sheetId="1">
        <row r="4">
          <cell r="J4">
            <v>1293.177823830275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4.0436445576249422</v>
          </cell>
        </row>
      </sheetData>
      <sheetData sheetId="4">
        <row r="47">
          <cell r="M47">
            <v>139.05000000000001</v>
          </cell>
          <cell r="O47">
            <v>1.6280908793255549</v>
          </cell>
        </row>
      </sheetData>
      <sheetData sheetId="5">
        <row r="4">
          <cell r="C4">
            <v>-109.33333333333333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40.608546059769097</v>
          </cell>
        </row>
      </sheetData>
      <sheetData sheetId="8">
        <row r="4">
          <cell r="J4">
            <v>12.466332798530507</v>
          </cell>
        </row>
      </sheetData>
      <sheetData sheetId="9">
        <row r="4">
          <cell r="J4">
            <v>22.394930548512797</v>
          </cell>
        </row>
      </sheetData>
      <sheetData sheetId="10">
        <row r="4">
          <cell r="J4">
            <v>12.877410726439848</v>
          </cell>
        </row>
      </sheetData>
      <sheetData sheetId="11">
        <row r="4">
          <cell r="J4">
            <v>47.313408438507615</v>
          </cell>
        </row>
      </sheetData>
      <sheetData sheetId="12">
        <row r="4">
          <cell r="J4">
            <v>3.5255203424315811</v>
          </cell>
        </row>
      </sheetData>
      <sheetData sheetId="13">
        <row r="4">
          <cell r="J4">
            <v>165.65069262720064</v>
          </cell>
        </row>
      </sheetData>
      <sheetData sheetId="14">
        <row r="4">
          <cell r="J4">
            <v>6.1979664305096147</v>
          </cell>
        </row>
      </sheetData>
      <sheetData sheetId="15">
        <row r="4">
          <cell r="J4">
            <v>39.946174313093692</v>
          </cell>
        </row>
      </sheetData>
      <sheetData sheetId="16">
        <row r="4">
          <cell r="J4">
            <v>6.5036912596194778</v>
          </cell>
        </row>
      </sheetData>
      <sheetData sheetId="17">
        <row r="4">
          <cell r="J4">
            <v>12.301010429682732</v>
          </cell>
        </row>
      </sheetData>
      <sheetData sheetId="18">
        <row r="4">
          <cell r="J4">
            <v>12.428639539780086</v>
          </cell>
        </row>
      </sheetData>
      <sheetData sheetId="19">
        <row r="4">
          <cell r="J4">
            <v>8.5338157718137921</v>
          </cell>
        </row>
      </sheetData>
      <sheetData sheetId="20">
        <row r="4">
          <cell r="J4">
            <v>12.573667881934121</v>
          </cell>
        </row>
      </sheetData>
      <sheetData sheetId="21">
        <row r="4">
          <cell r="J4">
            <v>4.2046243039991511</v>
          </cell>
        </row>
      </sheetData>
      <sheetData sheetId="22">
        <row r="4">
          <cell r="J4">
            <v>25.455243001209666</v>
          </cell>
        </row>
      </sheetData>
      <sheetData sheetId="23">
        <row r="4">
          <cell r="J4">
            <v>50.765346612655307</v>
          </cell>
        </row>
      </sheetData>
      <sheetData sheetId="24">
        <row r="4">
          <cell r="J4">
            <v>46.796699167380872</v>
          </cell>
        </row>
      </sheetData>
      <sheetData sheetId="25">
        <row r="4">
          <cell r="J4">
            <v>47.433358447181398</v>
          </cell>
        </row>
      </sheetData>
      <sheetData sheetId="26">
        <row r="4">
          <cell r="J4">
            <v>4.4962018644233206</v>
          </cell>
        </row>
      </sheetData>
      <sheetData sheetId="27">
        <row r="4">
          <cell r="J4">
            <v>271.75480453621088</v>
          </cell>
        </row>
      </sheetData>
      <sheetData sheetId="28">
        <row r="4">
          <cell r="J4">
            <v>1.0034268193656362</v>
          </cell>
        </row>
      </sheetData>
      <sheetData sheetId="29">
        <row r="4">
          <cell r="J4">
            <v>12.618443202767187</v>
          </cell>
        </row>
      </sheetData>
      <sheetData sheetId="30">
        <row r="4">
          <cell r="J4">
            <v>20.207692570557786</v>
          </cell>
        </row>
      </sheetData>
      <sheetData sheetId="31">
        <row r="4">
          <cell r="J4">
            <v>4.6338822784174685</v>
          </cell>
        </row>
      </sheetData>
      <sheetData sheetId="32">
        <row r="4">
          <cell r="J4">
            <v>2.438492523656528</v>
          </cell>
        </row>
      </sheetData>
      <sheetData sheetId="33">
        <row r="4">
          <cell r="J4">
            <v>2.6428674896381832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80.51</f>
        <v>80.510000000000005</v>
      </c>
      <c r="J2" t="s">
        <v>6</v>
      </c>
      <c r="K2" s="9">
        <f>9.93+37.53+0.82</f>
        <v>48.28</v>
      </c>
      <c r="M2" t="s">
        <v>59</v>
      </c>
      <c r="N2" s="9">
        <f>321.69</f>
        <v>321.69</v>
      </c>
      <c r="P2" t="s">
        <v>8</v>
      </c>
      <c r="Q2" s="10">
        <f>N2+K2+H2</f>
        <v>450.48</v>
      </c>
      <c r="S2" s="7" t="s">
        <v>1</v>
      </c>
      <c r="T2" s="7">
        <f>3*3</f>
        <v>9</v>
      </c>
    </row>
    <row r="3" spans="2:20">
      <c r="B3" s="26"/>
      <c r="C3" s="11"/>
      <c r="D3" s="7"/>
      <c r="E3" s="7"/>
      <c r="Q3" s="30">
        <f>Q2/C7</f>
        <v>0.10671882822895006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4221.1857783291935</v>
      </c>
      <c r="D7" s="20">
        <f>(C7*[1]Feuil1!$K$2-C4)/C4</f>
        <v>0.51337809323290295</v>
      </c>
      <c r="E7" s="31">
        <f>C7-C7/(1+D7)</f>
        <v>1431.9384665012371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1293.177823830275</v>
      </c>
    </row>
    <row r="9" spans="2:20">
      <c r="M9" s="17" t="str">
        <f>IF(C13&gt;C7*[2]Params!F8,B13,"Others")</f>
        <v>ETH</v>
      </c>
      <c r="N9" s="18">
        <f>IF(C13&gt;C7*0.1,C13,C7)</f>
        <v>1252.4532021433431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321.69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271.75480453621088</v>
      </c>
    </row>
    <row r="12" spans="2:20">
      <c r="B12" s="7" t="s">
        <v>4</v>
      </c>
      <c r="C12" s="1">
        <f>[2]BTC!J4</f>
        <v>1293.177823830275</v>
      </c>
      <c r="D12" s="20">
        <f>C12/$C$7</f>
        <v>0.30635416011993993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1045.59843672997</v>
      </c>
    </row>
    <row r="13" spans="2:20">
      <c r="B13" s="7" t="s">
        <v>19</v>
      </c>
      <c r="C13" s="1">
        <f>[2]ETH!J4</f>
        <v>1252.4532021433431</v>
      </c>
      <c r="D13" s="20">
        <f t="shared" ref="D13:D50" si="0">C13/$C$7</f>
        <v>0.29670648673489142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59</v>
      </c>
      <c r="C14" s="1">
        <f>$N$2</f>
        <v>321.69</v>
      </c>
      <c r="D14" s="20">
        <f t="shared" si="0"/>
        <v>7.6208443999669112E-2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271.75480453621088</v>
      </c>
      <c r="D15" s="20">
        <f t="shared" si="0"/>
        <v>6.4378783310450591E-2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165.65069262720064</v>
      </c>
      <c r="D16" s="20">
        <f t="shared" si="0"/>
        <v>3.92426918231416E-2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[2]ATLAS!M47</f>
        <v>139.05000000000001</v>
      </c>
      <c r="D17" s="20">
        <f t="shared" si="0"/>
        <v>3.2940980876477323E-2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22</v>
      </c>
      <c r="C18" s="1">
        <f>-[2]BIGTIME!$C$4</f>
        <v>109.33333333333333</v>
      </c>
      <c r="D18" s="20">
        <f>C18/$C$7</f>
        <v>2.5901094875906895E-2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5</v>
      </c>
      <c r="C19" s="1">
        <f>H$2</f>
        <v>80.510000000000005</v>
      </c>
      <c r="D19" s="20">
        <f>C19/$C$7</f>
        <v>1.9072839772493272E-2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7" t="s">
        <v>21</v>
      </c>
      <c r="C20" s="1">
        <f>[2]DefiCake!$Y$2</f>
        <v>62.55</v>
      </c>
      <c r="D20" s="20">
        <f t="shared" si="0"/>
        <v>1.4818111138609539E-2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47.313408438507615</v>
      </c>
      <c r="D21" s="20">
        <f t="shared" si="0"/>
        <v>1.1208558666478534E-2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32</v>
      </c>
      <c r="C22" s="9">
        <f>[2]MATIC!$J$4</f>
        <v>50.765346612655307</v>
      </c>
      <c r="D22" s="20">
        <f t="shared" si="0"/>
        <v>1.2026323710573328E-2</v>
      </c>
      <c r="M22" s="17" t="str">
        <f>IF(OR(M21="",M21="Others"),"",IF(C26&gt;C7*[2]Params!F8,B26,"Others"))</f>
        <v/>
      </c>
      <c r="N22" s="18"/>
    </row>
    <row r="23" spans="2:17">
      <c r="B23" s="7" t="s">
        <v>6</v>
      </c>
      <c r="C23" s="1">
        <f>$K$2</f>
        <v>48.28</v>
      </c>
      <c r="D23" s="20">
        <f t="shared" si="0"/>
        <v>1.1437544456787668E-2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47.433358447181398</v>
      </c>
      <c r="D24" s="20">
        <f t="shared" si="0"/>
        <v>1.1236974854481815E-2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46.796699167380872</v>
      </c>
      <c r="D25" s="20">
        <f t="shared" si="0"/>
        <v>1.1086150106831755E-2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45</v>
      </c>
      <c r="C26" s="9">
        <f>[2]ADA!$J$4</f>
        <v>40.608546059769097</v>
      </c>
      <c r="D26" s="20">
        <f t="shared" si="0"/>
        <v>9.6201750390248284E-3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42</v>
      </c>
      <c r="C27" s="1">
        <f>[2]DOT!$J$4</f>
        <v>39.946174313093692</v>
      </c>
      <c r="D27" s="20">
        <f t="shared" si="0"/>
        <v>9.4632590013380008E-3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49</v>
      </c>
      <c r="C28" s="1">
        <f>[2]LUNC!J4</f>
        <v>25.455243001209666</v>
      </c>
      <c r="D28" s="20">
        <f t="shared" si="0"/>
        <v>6.0303536347280171E-3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22.394930548512797</v>
      </c>
      <c r="D29" s="20">
        <f t="shared" si="0"/>
        <v>5.305364825088801E-3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20.207692570557786</v>
      </c>
      <c r="D30" s="20">
        <f t="shared" si="0"/>
        <v>4.7872075837790493E-3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55</v>
      </c>
      <c r="C31" s="9">
        <f>[2]UNI!$J$4</f>
        <v>12.618443202767187</v>
      </c>
      <c r="D31" s="20">
        <f t="shared" si="0"/>
        <v>2.989312450437031E-3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12.877410726439848</v>
      </c>
      <c r="D32" s="20">
        <f t="shared" si="0"/>
        <v>3.050661923611643E-3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12.466332798530507</v>
      </c>
      <c r="D33" s="20">
        <f t="shared" si="0"/>
        <v>2.9532774564271515E-3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44</v>
      </c>
      <c r="C34" s="9">
        <f>[2]LTC!$J$4</f>
        <v>12.573667881934121</v>
      </c>
      <c r="D34" s="20">
        <f t="shared" si="0"/>
        <v>2.9787051653791369E-3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12.428639539780086</v>
      </c>
      <c r="D35" s="20">
        <f t="shared" si="0"/>
        <v>2.9443479137038885E-3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12.301010429682732</v>
      </c>
      <c r="D36" s="20">
        <f t="shared" si="0"/>
        <v>2.9141125445920671E-3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9</v>
      </c>
      <c r="D37" s="20">
        <f t="shared" si="0"/>
        <v>2.1321023221020918E-3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8.5338157718137921</v>
      </c>
      <c r="D38" s="20">
        <f t="shared" si="0"/>
        <v>2.0216631581639602E-3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6.5036912596194778</v>
      </c>
      <c r="D39" s="20">
        <f t="shared" si="0"/>
        <v>1.5407261374299742E-3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6.1979664305096147</v>
      </c>
      <c r="D40" s="20">
        <f t="shared" si="0"/>
        <v>1.4682998465333737E-3</v>
      </c>
    </row>
    <row r="41" spans="2:14">
      <c r="B41" s="22" t="s">
        <v>37</v>
      </c>
      <c r="C41" s="9">
        <f>[2]GRT!$J$4</f>
        <v>4.6338822784174685</v>
      </c>
      <c r="D41" s="20">
        <f t="shared" si="0"/>
        <v>1.0977679073512908E-3</v>
      </c>
    </row>
    <row r="42" spans="2:14">
      <c r="B42" s="22" t="s">
        <v>56</v>
      </c>
      <c r="C42" s="9">
        <f>[2]SHIB!$J$4</f>
        <v>4.4962018644233206</v>
      </c>
      <c r="D42" s="20">
        <f t="shared" si="0"/>
        <v>1.0651513817529685E-3</v>
      </c>
    </row>
    <row r="43" spans="2:14">
      <c r="B43" s="7" t="s">
        <v>25</v>
      </c>
      <c r="C43" s="1">
        <f>[2]POLIS!J4</f>
        <v>4.0436445576249422</v>
      </c>
      <c r="D43" s="20">
        <f t="shared" si="0"/>
        <v>9.5794043900751394E-4</v>
      </c>
    </row>
    <row r="44" spans="2:14">
      <c r="B44" s="22" t="s">
        <v>23</v>
      </c>
      <c r="C44" s="9">
        <f>[2]LUNA!J4</f>
        <v>4.2046243039991511</v>
      </c>
      <c r="D44" s="20">
        <f t="shared" si="0"/>
        <v>9.9607658245816464E-4</v>
      </c>
    </row>
    <row r="45" spans="2:14">
      <c r="B45" s="22" t="s">
        <v>36</v>
      </c>
      <c r="C45" s="9">
        <f>[2]AMP!$J$4</f>
        <v>3.5255203424315811</v>
      </c>
      <c r="D45" s="20">
        <f t="shared" si="0"/>
        <v>8.351966787462818E-4</v>
      </c>
    </row>
    <row r="46" spans="2:14">
      <c r="B46" s="22" t="s">
        <v>40</v>
      </c>
      <c r="C46" s="9">
        <f>[2]SHPING!$J$4</f>
        <v>2.6428674896381832</v>
      </c>
      <c r="D46" s="20">
        <f t="shared" si="0"/>
        <v>6.2609599018507739E-4</v>
      </c>
    </row>
    <row r="47" spans="2:14">
      <c r="B47" s="22" t="s">
        <v>50</v>
      </c>
      <c r="C47" s="9">
        <f>[2]KAVA!$J$4</f>
        <v>2.438492523656528</v>
      </c>
      <c r="D47" s="20">
        <f t="shared" si="0"/>
        <v>5.7767950801296372E-4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4.0197084163199644E-4</v>
      </c>
    </row>
    <row r="49" spans="2:4">
      <c r="B49" s="7" t="s">
        <v>28</v>
      </c>
      <c r="C49" s="1">
        <f>[2]ATLAS!O47</f>
        <v>1.6280908793255549</v>
      </c>
      <c r="D49" s="20">
        <f t="shared" si="0"/>
        <v>3.8569514937813917E-4</v>
      </c>
    </row>
    <row r="50" spans="2:4">
      <c r="B50" s="22" t="s">
        <v>43</v>
      </c>
      <c r="C50" s="9">
        <f>[2]TRX!$J$4</f>
        <v>1.0034268193656362</v>
      </c>
      <c r="D50" s="20">
        <f t="shared" si="0"/>
        <v>2.3771207240322104E-4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C21" sqref="C2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2023-12-11T01:35:10Z</dcterms:modified>
</cp:coreProperties>
</file>