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19" l="1"/>
  <c r="T2"/>
  <c r="C26" i="2" l="1"/>
  <c r="C16" i="1" l="1"/>
  <c r="C4"/>
  <c r="C39"/>
  <c r="C28"/>
  <c r="Q2" l="1"/>
  <c r="C47" l="1"/>
  <c r="C45" l="1"/>
  <c r="C43" l="1"/>
  <c r="C46"/>
  <c r="C30"/>
  <c r="C18"/>
  <c r="C49" l="1"/>
  <c r="C17" l="1"/>
  <c r="C44" l="1"/>
  <c r="C42" l="1"/>
  <c r="C48"/>
  <c r="C32"/>
  <c r="C50" l="1"/>
  <c r="C41"/>
  <c r="C37"/>
  <c r="C26"/>
  <c r="C20"/>
  <c r="C40" l="1"/>
  <c r="C31" l="1"/>
  <c r="C35" l="1"/>
  <c r="C36" l="1"/>
  <c r="C33" l="1"/>
  <c r="C38" l="1"/>
  <c r="C13" l="1"/>
  <c r="C34"/>
  <c r="C27"/>
  <c r="C12" l="1"/>
  <c r="C25" l="1"/>
  <c r="C21"/>
  <c r="C15"/>
  <c r="C22" l="1"/>
  <c r="C29"/>
  <c r="C23"/>
  <c r="C14" l="1"/>
  <c r="C24" l="1"/>
  <c r="C7" s="1"/>
  <c r="D40" s="1"/>
  <c r="D46" l="1"/>
  <c r="D18"/>
  <c r="M8"/>
  <c r="D33"/>
  <c r="D19"/>
  <c r="D50"/>
  <c r="D26"/>
  <c r="D35"/>
  <c r="D45"/>
  <c r="D21"/>
  <c r="D47"/>
  <c r="N8"/>
  <c r="D43"/>
  <c r="D27"/>
  <c r="D7"/>
  <c r="E7" s="1"/>
  <c r="D13"/>
  <c r="D17"/>
  <c r="D28"/>
  <c r="D16"/>
  <c r="D29"/>
  <c r="D32"/>
  <c r="D36"/>
  <c r="Q3"/>
  <c r="D31"/>
  <c r="D20"/>
  <c r="D14"/>
  <c r="D22"/>
  <c r="D49"/>
  <c r="D37"/>
  <c r="N9"/>
  <c r="D39"/>
  <c r="D15"/>
  <c r="D41"/>
  <c r="D30"/>
  <c r="M9"/>
  <c r="D44"/>
  <c r="D12"/>
  <c r="D34"/>
  <c r="D48"/>
  <c r="D42"/>
  <c r="D38"/>
  <c r="D25"/>
  <c r="D24"/>
  <c r="D23"/>
  <c r="M10" l="1"/>
  <c r="N10"/>
  <c r="N11" l="1"/>
  <c r="M11"/>
  <c r="N12" l="1"/>
  <c r="M12"/>
  <c r="N13" l="1"/>
  <c r="M13"/>
  <c r="N14" l="1"/>
  <c r="M14"/>
  <c r="N15" l="1"/>
  <c r="M15"/>
  <c r="N16" l="1"/>
  <c r="M16"/>
  <c r="N17" l="1"/>
  <c r="M17"/>
  <c r="N18" l="1"/>
  <c r="M18"/>
  <c r="M19" l="1"/>
  <c r="N19"/>
  <c r="M20" l="1"/>
  <c r="N20"/>
  <c r="M21" l="1"/>
  <c r="M22" s="1"/>
  <c r="N21"/>
  <c r="N23" l="1"/>
  <c r="M23"/>
  <c r="N24" l="1"/>
  <c r="M24"/>
  <c r="N25" l="1"/>
  <c r="M25"/>
  <c r="N26" l="1"/>
  <c r="M26"/>
  <c r="M27" l="1"/>
  <c r="N27"/>
  <c r="N28" l="1"/>
  <c r="M28"/>
  <c r="M29" l="1"/>
  <c r="N29"/>
  <c r="M30" l="1"/>
  <c r="N30"/>
  <c r="M31" l="1"/>
  <c r="N31"/>
  <c r="M32" l="1"/>
  <c r="N32"/>
  <c r="M33" l="1"/>
  <c r="N33"/>
  <c r="M34" l="1"/>
  <c r="N34"/>
  <c r="M35" l="1"/>
  <c r="N35"/>
  <c r="N36" l="1"/>
  <c r="M36"/>
  <c r="M37" l="1"/>
  <c r="N37"/>
  <c r="M38" l="1"/>
  <c r="N38"/>
  <c r="N39" l="1"/>
  <c r="M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<sst xmlns="http://schemas.openxmlformats.org/spreadsheetml/2006/main" count="100" uniqueCount="62">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</sst>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1031.3468063345347</c:v>
                </c:pt>
                <c:pt idx="1">
                  <c:v>965.8693261211647</c:v>
                </c:pt>
                <c:pt idx="2">
                  <c:v>211.67553054482764</c:v>
                </c:pt>
                <c:pt idx="3">
                  <c:v>788.70930979893933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965.8693261211647</v>
          </cell>
        </row>
      </sheetData>
      <sheetData sheetId="1">
        <row r="4">
          <cell r="J4">
            <v>1031.3468063345347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1.3096718038129966</v>
          </cell>
        </row>
      </sheetData>
      <sheetData sheetId="4">
        <row r="46">
          <cell r="M46">
            <v>82.26</v>
          </cell>
          <cell r="O46">
            <v>2.6255458333362629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32.46107586619074</v>
          </cell>
        </row>
      </sheetData>
      <sheetData sheetId="8">
        <row r="4">
          <cell r="J4">
            <v>6.9093517322235893</v>
          </cell>
        </row>
      </sheetData>
      <sheetData sheetId="9">
        <row r="4">
          <cell r="J4">
            <v>15.684658369743792</v>
          </cell>
        </row>
      </sheetData>
      <sheetData sheetId="10">
        <row r="4">
          <cell r="J4">
            <v>9.3829561985143641</v>
          </cell>
        </row>
      </sheetData>
      <sheetData sheetId="11">
        <row r="4">
          <cell r="J4">
            <v>35.130299772772396</v>
          </cell>
        </row>
      </sheetData>
      <sheetData sheetId="12">
        <row r="4">
          <cell r="J4">
            <v>1.6632374901527858</v>
          </cell>
        </row>
      </sheetData>
      <sheetData sheetId="13">
        <row r="4">
          <cell r="J4">
            <v>152.68020952747474</v>
          </cell>
        </row>
      </sheetData>
      <sheetData sheetId="14">
        <row r="4">
          <cell r="J4">
            <v>4.1209171575356152</v>
          </cell>
        </row>
      </sheetData>
      <sheetData sheetId="15">
        <row r="4">
          <cell r="J4">
            <v>29.795688180841655</v>
          </cell>
        </row>
      </sheetData>
      <sheetData sheetId="16">
        <row r="4">
          <cell r="J4">
            <v>3.7672466550905961</v>
          </cell>
        </row>
      </sheetData>
      <sheetData sheetId="17">
        <row r="4">
          <cell r="J4">
            <v>8.5060152342615591</v>
          </cell>
        </row>
      </sheetData>
      <sheetData sheetId="18">
        <row r="4">
          <cell r="J4">
            <v>9.5554846631011987</v>
          </cell>
        </row>
      </sheetData>
      <sheetData sheetId="19">
        <row r="4">
          <cell r="J4">
            <v>8.6379849199102985</v>
          </cell>
        </row>
      </sheetData>
      <sheetData sheetId="20">
        <row r="4">
          <cell r="J4">
            <v>11.194823125877477</v>
          </cell>
        </row>
      </sheetData>
      <sheetData sheetId="21">
        <row r="4">
          <cell r="J4">
            <v>1.1378012843923688</v>
          </cell>
        </row>
      </sheetData>
      <sheetData sheetId="22">
        <row r="4">
          <cell r="J4">
            <v>21.188490840995321</v>
          </cell>
        </row>
      </sheetData>
      <sheetData sheetId="23">
        <row r="4">
          <cell r="J4">
            <v>34.16791294365806</v>
          </cell>
        </row>
      </sheetData>
      <sheetData sheetId="24">
        <row r="4">
          <cell r="J4">
            <v>31.308404774641247</v>
          </cell>
        </row>
      </sheetData>
      <sheetData sheetId="25">
        <row r="4">
          <cell r="J4">
            <v>32.245661156813654</v>
          </cell>
        </row>
      </sheetData>
      <sheetData sheetId="26">
        <row r="4">
          <cell r="J4">
            <v>3.3709861305745896</v>
          </cell>
        </row>
      </sheetData>
      <sheetData sheetId="27">
        <row r="4">
          <cell r="J4">
            <v>211.67553054482764</v>
          </cell>
        </row>
      </sheetData>
      <sheetData sheetId="28">
        <row r="4">
          <cell r="J4">
            <v>0.93277130244194784</v>
          </cell>
        </row>
      </sheetData>
      <sheetData sheetId="29">
        <row r="4">
          <cell r="J4">
            <v>7.9463892515640202</v>
          </cell>
        </row>
      </sheetData>
      <sheetData sheetId="30">
        <row r="4">
          <cell r="J4">
            <v>18.724389242020308</v>
          </cell>
        </row>
      </sheetData>
      <sheetData sheetId="31">
        <row r="4">
          <cell r="J4">
            <v>4.5228473316681432</v>
          </cell>
        </row>
      </sheetData>
      <sheetData sheetId="32">
        <row r="4">
          <cell r="J4">
            <v>1.9472742974604975</v>
          </cell>
        </row>
      </sheetData>
      <sheetData sheetId="33">
        <row r="4">
          <cell r="J4">
            <v>2.3641559301341721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E30" sqref="E30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21</f>
        <v>21</v>
      </c>
      <c r="J2" t="s">
        <v>6</v>
      </c>
      <c r="K2" s="9">
        <v>16.97</v>
      </c>
      <c r="M2" t="s">
        <v>61</v>
      </c>
      <c r="N2" s="9">
        <f>101.22</f>
        <v>101.22</v>
      </c>
      <c r="P2" t="s">
        <v>8</v>
      </c>
      <c r="Q2" s="10">
        <f>N2+K2+H2</f>
        <v>139.19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4.6050712617889122E-2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3022.5373742843981</v>
      </c>
      <c r="D7" s="20">
        <f>(C7*[1]Feuil1!$K$2-C4)/C4</f>
        <v>0.1028504453082608</v>
      </c>
      <c r="E7" s="31">
        <f>C7-C7/(1+D7)</f>
        <v>281.87803362505747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1031.3468063345347</v>
      </c>
    </row>
    <row r="9" spans="2:20">
      <c r="M9" s="17" t="str">
        <f>IF(C13&gt;C7*[2]Params!F8,B13,"Others")</f>
        <v>ETH</v>
      </c>
      <c r="N9" s="18">
        <f>IF(C13&gt;C7*0.1,C13,C7)</f>
        <v>965.8693261211647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211.67553054482764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788.70930979893933</v>
      </c>
    </row>
    <row r="12" spans="2:20">
      <c r="B12" s="7" t="s">
        <v>4</v>
      </c>
      <c r="C12" s="1">
        <f>[2]BTC!J4</f>
        <v>1031.3468063345347</v>
      </c>
      <c r="D12" s="20">
        <f>C12/$C$7</f>
        <v>0.34121887626905245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19</v>
      </c>
      <c r="C13" s="1">
        <f>[2]ETH!J4</f>
        <v>965.8693261211647</v>
      </c>
      <c r="D13" s="20">
        <f t="shared" ref="D13:D50" si="0">C13/$C$7</f>
        <v>0.31955579253998123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211.67553054482764</v>
      </c>
      <c r="D14" s="20">
        <f t="shared" si="0"/>
        <v>7.0032394750765642E-2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152.68020952747474</v>
      </c>
      <c r="D15" s="20">
        <f t="shared" si="0"/>
        <v>5.0513919472583067E-2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61</v>
      </c>
      <c r="C16" s="1">
        <f>$N$2</f>
        <v>101.22</v>
      </c>
      <c r="D16" s="20">
        <f t="shared" si="0"/>
        <v>3.3488419650712961E-2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82.26</v>
      </c>
      <c r="D17" s="20">
        <f t="shared" si="0"/>
        <v>2.7215544363442486E-2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2.2878129014491225E-2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5</v>
      </c>
      <c r="C19" s="1">
        <f>H$2</f>
        <v>21</v>
      </c>
      <c r="D19" s="20">
        <f>C19/$C$7</f>
        <v>6.9478049067869217E-3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57</v>
      </c>
      <c r="C20" s="9">
        <f>[2]MINA!$J$4</f>
        <v>31.308404774641247</v>
      </c>
      <c r="D20" s="20">
        <f t="shared" si="0"/>
        <v>1.0358318491282074E-2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32</v>
      </c>
      <c r="C21" s="9">
        <f>[2]MATIC!$J$4</f>
        <v>34.16791294365806</v>
      </c>
      <c r="D21" s="20">
        <f t="shared" si="0"/>
        <v>1.130438062879123E-2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47</v>
      </c>
      <c r="C22" s="9">
        <f>[2]AVAX!$J$4</f>
        <v>35.130299772772396</v>
      </c>
      <c r="D22" s="20">
        <f t="shared" si="0"/>
        <v>1.1622784244674455E-2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32.46107586619074</v>
      </c>
      <c r="D23" s="20">
        <f t="shared" si="0"/>
        <v>1.073967724679536E-2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29.795688180841655</v>
      </c>
      <c r="D24" s="20">
        <f t="shared" si="0"/>
        <v>9.8578394544735597E-3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32.245661156813654</v>
      </c>
      <c r="D25" s="20">
        <f t="shared" si="0"/>
        <v>1.0668407752757065E-2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49</v>
      </c>
      <c r="C26" s="1">
        <f>[2]LUNC!J4</f>
        <v>21.188490840995321</v>
      </c>
      <c r="D26" s="20">
        <f t="shared" si="0"/>
        <v>7.0101666967846213E-3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18.724389242020308</v>
      </c>
      <c r="D27" s="20">
        <f t="shared" si="0"/>
        <v>6.1949239739189027E-3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16.97</v>
      </c>
      <c r="D28" s="20">
        <f t="shared" si="0"/>
        <v>5.6144880603892404E-3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15.684658369743792</v>
      </c>
      <c r="D29" s="20">
        <f t="shared" si="0"/>
        <v>5.1892355420277373E-3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22</v>
      </c>
      <c r="C30" s="1">
        <f>-[2]BIGTIME!$C$4</f>
        <v>22.666666666666668</v>
      </c>
      <c r="D30" s="20">
        <f t="shared" si="0"/>
        <v>7.4992179946271539E-3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54</v>
      </c>
      <c r="C31" s="9">
        <f>[2]LINK!$J$4</f>
        <v>8.6379849199102985</v>
      </c>
      <c r="D31" s="20">
        <f t="shared" si="0"/>
        <v>2.8578587624430575E-3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11.194823125877477</v>
      </c>
      <c r="D32" s="20">
        <f t="shared" si="0"/>
        <v>3.7037831925992018E-3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52</v>
      </c>
      <c r="C33" s="9">
        <f>[2]LDO!$J$4</f>
        <v>9.5554846631011987</v>
      </c>
      <c r="D33" s="20">
        <f t="shared" si="0"/>
        <v>3.1614115823343659E-3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31</v>
      </c>
      <c r="C34" s="9">
        <f>[2]ATOM!$J$4</f>
        <v>9.3829561985143641</v>
      </c>
      <c r="D34" s="20">
        <f t="shared" si="0"/>
        <v>3.1043309102954698E-3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7.9463892515640202</v>
      </c>
      <c r="D35" s="20">
        <f t="shared" si="0"/>
        <v>2.6290458206312075E-3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8.5060152342615591</v>
      </c>
      <c r="D36" s="20">
        <f t="shared" si="0"/>
        <v>2.8141968753241319E-3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46</v>
      </c>
      <c r="C37" s="9">
        <f>[2]ALGO!$J$4</f>
        <v>6.9093517322235893</v>
      </c>
      <c r="D37" s="20">
        <f t="shared" si="0"/>
        <v>2.2859441841837987E-3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37</v>
      </c>
      <c r="C38" s="9">
        <f>[2]GRT!$J$4</f>
        <v>4.5228473316681432</v>
      </c>
      <c r="D38" s="20">
        <f t="shared" si="0"/>
        <v>1.4963743277910506E-3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7" t="s">
        <v>1</v>
      </c>
      <c r="C39" s="1">
        <f>$T$2</f>
        <v>5.4</v>
      </c>
      <c r="D39" s="20">
        <f t="shared" si="0"/>
        <v>1.7865784046023514E-3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4.1209171575356152</v>
      </c>
      <c r="D40" s="20">
        <f t="shared" si="0"/>
        <v>1.3633965927423029E-3</v>
      </c>
    </row>
    <row r="41" spans="2:14">
      <c r="B41" s="22" t="s">
        <v>33</v>
      </c>
      <c r="C41" s="1">
        <f>[2]EGLD!$J$4</f>
        <v>3.7672466550905961</v>
      </c>
      <c r="D41" s="20">
        <f t="shared" si="0"/>
        <v>1.2463854664435743E-3</v>
      </c>
    </row>
    <row r="42" spans="2:14">
      <c r="B42" s="22" t="s">
        <v>56</v>
      </c>
      <c r="C42" s="9">
        <f>[2]SHIB!$J$4</f>
        <v>3.3709861305745896</v>
      </c>
      <c r="D42" s="20">
        <f t="shared" si="0"/>
        <v>1.1152835227960377E-3</v>
      </c>
    </row>
    <row r="43" spans="2:14">
      <c r="B43" s="22" t="s">
        <v>40</v>
      </c>
      <c r="C43" s="9">
        <f>[2]SHPING!$J$4</f>
        <v>2.3641559301341721</v>
      </c>
      <c r="D43" s="20">
        <f t="shared" si="0"/>
        <v>7.8217591294264767E-4</v>
      </c>
    </row>
    <row r="44" spans="2:14">
      <c r="B44" s="7" t="s">
        <v>28</v>
      </c>
      <c r="C44" s="1">
        <f>[2]ATLAS!O46</f>
        <v>2.6255458333362629</v>
      </c>
      <c r="D44" s="20">
        <f t="shared" si="0"/>
        <v>8.6865620113560219E-4</v>
      </c>
    </row>
    <row r="45" spans="2:14">
      <c r="B45" s="22" t="s">
        <v>50</v>
      </c>
      <c r="C45" s="9">
        <f>[2]KAVA!$J$4</f>
        <v>1.9472742974604975</v>
      </c>
      <c r="D45" s="20">
        <f t="shared" si="0"/>
        <v>6.4425151994076675E-4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5.613805190421259E-4</v>
      </c>
    </row>
    <row r="47" spans="2:14">
      <c r="B47" s="22" t="s">
        <v>36</v>
      </c>
      <c r="C47" s="9">
        <f>[2]AMP!$J$4</f>
        <v>1.6632374901527858</v>
      </c>
      <c r="D47" s="20">
        <f t="shared" si="0"/>
        <v>5.5027855215407091E-4</v>
      </c>
    </row>
    <row r="48" spans="2:14">
      <c r="B48" s="22" t="s">
        <v>23</v>
      </c>
      <c r="C48" s="9">
        <f>[2]LUNA!J4</f>
        <v>1.1378012843923688</v>
      </c>
      <c r="D48" s="20">
        <f t="shared" si="0"/>
        <v>3.7643911174522679E-4</v>
      </c>
    </row>
    <row r="49" spans="2:4">
      <c r="B49" s="7" t="s">
        <v>25</v>
      </c>
      <c r="C49" s="1">
        <f>[2]POLIS!J4</f>
        <v>1.3096718038129966</v>
      </c>
      <c r="D49" s="20">
        <f t="shared" si="0"/>
        <v>4.3330210403868651E-4</v>
      </c>
    </row>
    <row r="50" spans="2:4">
      <c r="B50" s="22" t="s">
        <v>43</v>
      </c>
      <c r="C50" s="9">
        <f>[2]TRX!$J$4</f>
        <v>0.93277130244194784</v>
      </c>
      <c r="D50" s="20">
        <f t="shared" si="0"/>
        <v>3.0860538247696155E-4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2023-11-01T12:57:12Z</dcterms:modified>
</cp:coreProperties>
</file>