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50" l="1"/>
  <c r="T2"/>
  <c r="C26" i="2" l="1"/>
  <c r="C16" i="1" l="1"/>
  <c r="C4"/>
  <c r="C39"/>
  <c r="C29"/>
  <c r="Q2" l="1"/>
  <c r="C46" l="1"/>
  <c r="C44" l="1"/>
  <c r="C43" l="1"/>
  <c r="C45"/>
  <c r="C25"/>
  <c r="C18"/>
  <c r="C47" l="1"/>
  <c r="C17" l="1"/>
  <c r="C42" l="1"/>
  <c r="C41" l="1"/>
  <c r="C48"/>
  <c r="C30"/>
  <c r="C36" l="1"/>
  <c r="C26"/>
  <c r="C24"/>
  <c r="C40" l="1"/>
  <c r="C33" l="1"/>
  <c r="C34" l="1"/>
  <c r="C35" l="1"/>
  <c r="C31" l="1"/>
  <c r="C38" l="1"/>
  <c r="C21" l="1"/>
  <c r="C22"/>
  <c r="C15"/>
  <c r="C19"/>
  <c r="C49" l="1"/>
  <c r="C20" l="1"/>
  <c r="C23" l="1"/>
  <c r="C27" l="1"/>
  <c r="C37"/>
  <c r="C32"/>
  <c r="C28"/>
  <c r="C13" l="1"/>
  <c r="C14"/>
  <c r="C12" l="1"/>
  <c r="C7" l="1"/>
  <c r="N8" s="1"/>
  <c r="D28" l="1"/>
  <c r="D29"/>
  <c r="D44"/>
  <c r="D31"/>
  <c r="D42"/>
  <c r="D30"/>
  <c r="D13"/>
  <c r="D35"/>
  <c r="D18"/>
  <c r="Q3"/>
  <c r="D20"/>
  <c r="D45"/>
  <c r="D26"/>
  <c r="D46"/>
  <c r="D34"/>
  <c r="D36"/>
  <c r="D48"/>
  <c r="D24"/>
  <c r="D38"/>
  <c r="D16"/>
  <c r="D32"/>
  <c r="D19"/>
  <c r="D40"/>
  <c r="D49"/>
  <c r="D23"/>
  <c r="D15"/>
  <c r="D25"/>
  <c r="D14"/>
  <c r="D33"/>
  <c r="D39"/>
  <c r="M9"/>
  <c r="D41"/>
  <c r="D17"/>
  <c r="D7"/>
  <c r="E7" s="1"/>
  <c r="D47"/>
  <c r="N9"/>
  <c r="D21"/>
  <c r="D27"/>
  <c r="D50"/>
  <c r="D22"/>
  <c r="D37"/>
  <c r="D43"/>
  <c r="M8"/>
  <c r="D12"/>
  <c r="N10" l="1"/>
  <c r="M10"/>
  <c r="N11" l="1"/>
  <c r="M11"/>
  <c r="M12" l="1"/>
  <c r="N12"/>
  <c r="M13" l="1"/>
  <c r="N13"/>
  <c r="N14" l="1"/>
  <c r="M14"/>
  <c r="N15" l="1"/>
  <c r="M15"/>
  <c r="N16" l="1"/>
  <c r="M16"/>
  <c r="N17" l="1"/>
  <c r="M17"/>
  <c r="N18" l="1"/>
  <c r="M18"/>
  <c r="M19" l="1"/>
  <c r="N19"/>
  <c r="M20" l="1"/>
  <c r="N20"/>
  <c r="M21" l="1"/>
  <c r="M22" s="1"/>
  <c r="N21"/>
  <c r="N23" l="1"/>
  <c r="M23"/>
  <c r="N24" l="1"/>
  <c r="M24"/>
  <c r="N25" l="1"/>
  <c r="M25"/>
  <c r="M26" l="1"/>
  <c r="N26"/>
  <c r="M27" l="1"/>
  <c r="N27"/>
  <c r="M28" l="1"/>
  <c r="N28"/>
  <c r="N29" l="1"/>
  <c r="M29"/>
  <c r="M30" l="1"/>
  <c r="N30"/>
  <c r="N31" l="1"/>
  <c r="M31"/>
  <c r="N32" l="1"/>
  <c r="M32"/>
  <c r="N33" l="1"/>
  <c r="M33"/>
  <c r="N34" l="1"/>
  <c r="M34"/>
  <c r="N35" l="1"/>
  <c r="M35"/>
  <c r="M36" l="1"/>
  <c r="N36"/>
  <c r="N37" l="1"/>
  <c r="M37"/>
  <c r="M38" l="1"/>
  <c r="N38"/>
  <c r="M39" l="1"/>
  <c r="N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<sst xmlns="http://schemas.openxmlformats.org/spreadsheetml/2006/main" count="100" uniqueCount="62">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</sst>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1033.0592867270523</c:v>
                </c:pt>
                <c:pt idx="1">
                  <c:v>1000.4192818053565</c:v>
                </c:pt>
                <c:pt idx="2">
                  <c:v>219.43784442429055</c:v>
                </c:pt>
                <c:pt idx="3">
                  <c:v>828.44065032229571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1000.4192818053565</v>
          </cell>
        </row>
      </sheetData>
      <sheetData sheetId="1">
        <row r="4">
          <cell r="J4">
            <v>1033.0592867270523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1.5446070486069523</v>
          </cell>
        </row>
      </sheetData>
      <sheetData sheetId="4">
        <row r="46">
          <cell r="M46">
            <v>82.26</v>
          </cell>
          <cell r="O46">
            <v>3.3813481284681668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38.61669054295696</v>
          </cell>
        </row>
      </sheetData>
      <sheetData sheetId="8">
        <row r="4">
          <cell r="J4">
            <v>7.6089779537174582</v>
          </cell>
        </row>
      </sheetData>
      <sheetData sheetId="9">
        <row r="4">
          <cell r="J4">
            <v>17.511869715712709</v>
          </cell>
        </row>
      </sheetData>
      <sheetData sheetId="10">
        <row r="4">
          <cell r="J4">
            <v>10.16412043087127</v>
          </cell>
        </row>
      </sheetData>
      <sheetData sheetId="11">
        <row r="4">
          <cell r="J4">
            <v>39.07407432900672</v>
          </cell>
        </row>
      </sheetData>
      <sheetData sheetId="12">
        <row r="4">
          <cell r="J4">
            <v>1.6637146049456037</v>
          </cell>
        </row>
      </sheetData>
      <sheetData sheetId="13">
        <row r="4">
          <cell r="J4">
            <v>166.74451445857579</v>
          </cell>
        </row>
      </sheetData>
      <sheetData sheetId="14">
        <row r="4">
          <cell r="J4">
            <v>4.3456113238316121</v>
          </cell>
        </row>
      </sheetData>
      <sheetData sheetId="15">
        <row r="4">
          <cell r="J4">
            <v>32.477602480524453</v>
          </cell>
        </row>
      </sheetData>
      <sheetData sheetId="16">
        <row r="4">
          <cell r="J4">
            <v>5.9441716281905759</v>
          </cell>
        </row>
      </sheetData>
      <sheetData sheetId="17">
        <row r="4">
          <cell r="J4">
            <v>8.9186939872079609</v>
          </cell>
        </row>
      </sheetData>
      <sheetData sheetId="18">
        <row r="4">
          <cell r="J4">
            <v>10.540037576592391</v>
          </cell>
        </row>
      </sheetData>
      <sheetData sheetId="19">
        <row r="4">
          <cell r="J4">
            <v>9.572560076116126</v>
          </cell>
        </row>
      </sheetData>
      <sheetData sheetId="20">
        <row r="4">
          <cell r="J4">
            <v>11.697038249545257</v>
          </cell>
        </row>
      </sheetData>
      <sheetData sheetId="21">
        <row r="4">
          <cell r="J4">
            <v>1.1661965746549854</v>
          </cell>
        </row>
      </sheetData>
      <sheetData sheetId="22">
        <row r="4">
          <cell r="J4">
            <v>21.919455611995058</v>
          </cell>
        </row>
      </sheetData>
      <sheetData sheetId="23">
        <row r="4">
          <cell r="J4">
            <v>37.337856161473773</v>
          </cell>
        </row>
      </sheetData>
      <sheetData sheetId="24">
        <row r="4">
          <cell r="J4">
            <v>32.363377605251671</v>
          </cell>
        </row>
      </sheetData>
      <sheetData sheetId="25">
        <row r="4">
          <cell r="J4">
            <v>38.529584967940487</v>
          </cell>
        </row>
      </sheetData>
      <sheetData sheetId="26">
        <row r="4">
          <cell r="J4">
            <v>3.5543602153212892</v>
          </cell>
        </row>
      </sheetData>
      <sheetData sheetId="27">
        <row r="4">
          <cell r="J4">
            <v>219.43784442429055</v>
          </cell>
        </row>
      </sheetData>
      <sheetData sheetId="28">
        <row r="4">
          <cell r="J4">
            <v>0.91268446377814239</v>
          </cell>
        </row>
      </sheetData>
      <sheetData sheetId="29">
        <row r="4">
          <cell r="J4">
            <v>9.21976629167591</v>
          </cell>
        </row>
      </sheetData>
      <sheetData sheetId="30">
        <row r="4">
          <cell r="J4">
            <v>20.08817661840596</v>
          </cell>
        </row>
      </sheetData>
      <sheetData sheetId="31">
        <row r="4">
          <cell r="J4">
            <v>5.4454149698686134</v>
          </cell>
        </row>
      </sheetData>
      <sheetData sheetId="32">
        <row r="4">
          <cell r="J4">
            <v>2.1067199833435684</v>
          </cell>
        </row>
      </sheetData>
      <sheetData sheetId="33">
        <row r="4">
          <cell r="J4">
            <v>2.2886174520766294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v>16.97</v>
      </c>
      <c r="M2" t="s">
        <v>61</v>
      </c>
      <c r="N2" s="9">
        <f>108.22</f>
        <v>108.22</v>
      </c>
      <c r="P2" t="s">
        <v>8</v>
      </c>
      <c r="Q2" s="10">
        <f>N2+K2+H2</f>
        <v>125.38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4.0390338354785539E-2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3104.2077166740219</v>
      </c>
      <c r="D7" s="20">
        <f>(C7*[1]Feuil1!$K$2-C4)/C4</f>
        <v>0.13264996879445071</v>
      </c>
      <c r="E7" s="31">
        <f>C7-C7/(1+D7)</f>
        <v>363.54837601468125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1033.0592867270523</v>
      </c>
    </row>
    <row r="9" spans="2:20">
      <c r="M9" s="17" t="str">
        <f>IF(C13&gt;C7*[2]Params!F8,B13,"Others")</f>
        <v>ETH</v>
      </c>
      <c r="N9" s="18">
        <f>IF(C13&gt;C7*0.1,C13,C7)</f>
        <v>1000.4192818053565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219.43784442429055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828.44065032229571</v>
      </c>
    </row>
    <row r="12" spans="2:20">
      <c r="B12" s="7" t="s">
        <v>4</v>
      </c>
      <c r="C12" s="1">
        <f>[2]BTC!J4</f>
        <v>1033.0592867270523</v>
      </c>
      <c r="D12" s="20">
        <f>C12/$C$7</f>
        <v>0.33279322165783265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19</v>
      </c>
      <c r="C13" s="1">
        <f>[2]ETH!J4</f>
        <v>1000.4192818053565</v>
      </c>
      <c r="D13" s="20">
        <f t="shared" ref="D13:D50" si="0">C13/$C$7</f>
        <v>0.32227845979239034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219.43784442429055</v>
      </c>
      <c r="D14" s="20">
        <f t="shared" si="0"/>
        <v>7.0690451301179499E-2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166.74451445857579</v>
      </c>
      <c r="D15" s="20">
        <f t="shared" si="0"/>
        <v>5.3715643306638271E-2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61</v>
      </c>
      <c r="C16" s="1">
        <f>$N$2</f>
        <v>108.22</v>
      </c>
      <c r="D16" s="20">
        <f t="shared" si="0"/>
        <v>3.4862357766429188E-2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82.26</v>
      </c>
      <c r="D17" s="20">
        <f t="shared" si="0"/>
        <v>2.6499515337890085E-2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2.2276215482799653E-2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39.07407432900672</v>
      </c>
      <c r="D19" s="20">
        <f>C19/$C$7</f>
        <v>1.2587454801791523E-2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45</v>
      </c>
      <c r="C20" s="9">
        <f>[2]ADA!$J$4</f>
        <v>38.61669054295696</v>
      </c>
      <c r="D20" s="20">
        <f t="shared" si="0"/>
        <v>1.2440111637997117E-2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38</v>
      </c>
      <c r="C21" s="9">
        <f>[2]NEAR!$J$4</f>
        <v>38.529584967940487</v>
      </c>
      <c r="D21" s="20">
        <f t="shared" si="0"/>
        <v>1.2412051152692416E-2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37.337856161473773</v>
      </c>
      <c r="D22" s="20">
        <f t="shared" si="0"/>
        <v>1.2028143593908438E-2</v>
      </c>
      <c r="M22" s="17" t="str">
        <f>IF(OR(M21="",M21="Others"),"",IF(C26&gt;C7*[2]Params!F8,B26,"Others"))</f>
        <v/>
      </c>
      <c r="N22" s="18"/>
    </row>
    <row r="23" spans="2:17">
      <c r="B23" s="22" t="s">
        <v>42</v>
      </c>
      <c r="C23" s="1">
        <f>[2]DOT!$J$4</f>
        <v>32.477602480524453</v>
      </c>
      <c r="D23" s="20">
        <f t="shared" si="0"/>
        <v>1.0462444992348101E-2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32.363377605251671</v>
      </c>
      <c r="D24" s="20">
        <f t="shared" si="0"/>
        <v>1.0425648203699187E-2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22.666666666666668</v>
      </c>
      <c r="D25" s="20">
        <f t="shared" si="0"/>
        <v>7.3019168610767718E-3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49</v>
      </c>
      <c r="C26" s="1">
        <f>[2]LUNC!J4</f>
        <v>21.919455611995058</v>
      </c>
      <c r="D26" s="20">
        <f t="shared" si="0"/>
        <v>7.0612077581845845E-3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20.08817661840596</v>
      </c>
      <c r="D27" s="20">
        <f t="shared" si="0"/>
        <v>6.471273333451176E-3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17.511869715712709</v>
      </c>
      <c r="D28" s="20">
        <f t="shared" si="0"/>
        <v>5.6413330917415737E-3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16.97</v>
      </c>
      <c r="D29" s="20">
        <f t="shared" si="0"/>
        <v>5.4667733440796826E-3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44</v>
      </c>
      <c r="C30" s="9">
        <f>[2]LTC!$J$4</f>
        <v>11.697038249545257</v>
      </c>
      <c r="D30" s="20">
        <f t="shared" si="0"/>
        <v>3.7681235655447546E-3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52</v>
      </c>
      <c r="C31" s="9">
        <f>[2]LDO!$J$4</f>
        <v>10.540037576592391</v>
      </c>
      <c r="D31" s="20">
        <f t="shared" si="0"/>
        <v>3.3954034454515914E-3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10.16412043087127</v>
      </c>
      <c r="D32" s="20">
        <f t="shared" si="0"/>
        <v>3.2743042214203161E-3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54</v>
      </c>
      <c r="C33" s="9">
        <f>[2]LINK!$J$4</f>
        <v>9.572560076116126</v>
      </c>
      <c r="D33" s="20">
        <f t="shared" si="0"/>
        <v>3.0837369627998244E-3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55</v>
      </c>
      <c r="C34" s="9">
        <f>[2]UNI!$J$4</f>
        <v>9.21976629167591</v>
      </c>
      <c r="D34" s="20">
        <f t="shared" si="0"/>
        <v>2.9700867767812758E-3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53</v>
      </c>
      <c r="C35" s="9">
        <f>[2]ICP!$J$4</f>
        <v>8.9186939872079609</v>
      </c>
      <c r="D35" s="20">
        <f t="shared" si="0"/>
        <v>2.8730983237049042E-3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7.6089779537174582</v>
      </c>
      <c r="D36" s="20">
        <f t="shared" si="0"/>
        <v>2.4511819595210709E-3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33</v>
      </c>
      <c r="C37" s="1">
        <f>[2]EGLD!$J$4</f>
        <v>5.9441716281905759</v>
      </c>
      <c r="D37" s="20">
        <f t="shared" si="0"/>
        <v>1.9148756045743647E-3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37</v>
      </c>
      <c r="C38" s="9">
        <f>[2]GRT!$J$4</f>
        <v>5.4454149698686134</v>
      </c>
      <c r="D38" s="20">
        <f t="shared" si="0"/>
        <v>1.7542044434136833E-3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5.4</v>
      </c>
      <c r="D39" s="20">
        <f t="shared" si="0"/>
        <v>1.7395743110212311E-3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4.3456113238316121</v>
      </c>
      <c r="D40" s="20">
        <f t="shared" si="0"/>
        <v>1.3999099675223029E-3</v>
      </c>
    </row>
    <row r="41" spans="2:14">
      <c r="B41" s="22" t="s">
        <v>56</v>
      </c>
      <c r="C41" s="9">
        <f>[2]SHIB!$J$4</f>
        <v>3.5543602153212892</v>
      </c>
      <c r="D41" s="20">
        <f t="shared" si="0"/>
        <v>1.1450136523497789E-3</v>
      </c>
    </row>
    <row r="42" spans="2:14">
      <c r="B42" s="7" t="s">
        <v>28</v>
      </c>
      <c r="C42" s="1">
        <f>[2]ATLAS!O46</f>
        <v>3.3813481284681668</v>
      </c>
      <c r="D42" s="20">
        <f t="shared" si="0"/>
        <v>1.0892789520190629E-3</v>
      </c>
    </row>
    <row r="43" spans="2:14">
      <c r="B43" s="22" t="s">
        <v>40</v>
      </c>
      <c r="C43" s="9">
        <f>[2]SHPING!$J$4</f>
        <v>2.2886174520766294</v>
      </c>
      <c r="D43" s="20">
        <f t="shared" si="0"/>
        <v>7.3726298655321621E-4</v>
      </c>
    </row>
    <row r="44" spans="2:14">
      <c r="B44" s="22" t="s">
        <v>50</v>
      </c>
      <c r="C44" s="9">
        <f>[2]KAVA!$J$4</f>
        <v>2.1067199833435684</v>
      </c>
      <c r="D44" s="20">
        <f t="shared" si="0"/>
        <v>6.7866591917399024E-4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5.4661084401208039E-4</v>
      </c>
    </row>
    <row r="46" spans="2:14">
      <c r="B46" s="22" t="s">
        <v>36</v>
      </c>
      <c r="C46" s="9">
        <f>[2]AMP!$J$4</f>
        <v>1.6637146049456037</v>
      </c>
      <c r="D46" s="20">
        <f t="shared" si="0"/>
        <v>5.3595466437670518E-4</v>
      </c>
    </row>
    <row r="47" spans="2:14">
      <c r="B47" s="7" t="s">
        <v>25</v>
      </c>
      <c r="C47" s="1">
        <f>[2]POLIS!J4</f>
        <v>1.5446070486069523</v>
      </c>
      <c r="D47" s="20">
        <f t="shared" si="0"/>
        <v>4.9758495229240295E-4</v>
      </c>
    </row>
    <row r="48" spans="2:14">
      <c r="B48" s="22" t="s">
        <v>23</v>
      </c>
      <c r="C48" s="9">
        <f>[2]LUNA!J4</f>
        <v>1.1661965746549854</v>
      </c>
      <c r="D48" s="20">
        <f t="shared" si="0"/>
        <v>3.756825190501418E-4</v>
      </c>
    </row>
    <row r="49" spans="2:4">
      <c r="B49" s="22" t="s">
        <v>43</v>
      </c>
      <c r="C49" s="9">
        <f>[2]TRX!$J$4</f>
        <v>0.91268446377814239</v>
      </c>
      <c r="D49" s="20">
        <f t="shared" si="0"/>
        <v>2.9401526801048957E-4</v>
      </c>
    </row>
    <row r="50" spans="2:4">
      <c r="B50" s="7" t="s">
        <v>5</v>
      </c>
      <c r="C50" s="1">
        <f>H$2</f>
        <v>0.19</v>
      </c>
      <c r="D50" s="20">
        <f t="shared" si="0"/>
        <v>6.1207244276672944E-5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2023-11-05T22:53:40Z</dcterms:modified>
</cp:coreProperties>
</file>