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9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49" l="1"/>
  <c r="C21" l="1"/>
  <c r="C24" l="1"/>
  <c r="C27" l="1"/>
  <c r="C32"/>
  <c r="C28"/>
  <c r="C12" l="1"/>
  <c r="C13" l="1"/>
  <c r="C42" l="1"/>
  <c r="C43" l="1"/>
  <c r="C35" l="1"/>
  <c r="C16" l="1"/>
  <c r="C37" l="1"/>
  <c r="C14"/>
  <c r="C17" l="1"/>
  <c r="C41" l="1"/>
  <c r="C38" l="1"/>
  <c r="C19" l="1"/>
  <c r="C7" l="1"/>
  <c r="D48" l="1"/>
  <c r="D44"/>
  <c r="D26"/>
  <c r="D42"/>
  <c r="D24"/>
  <c r="D21"/>
  <c r="D15"/>
  <c r="M8"/>
  <c r="Q3"/>
  <c r="D32"/>
  <c r="D16"/>
  <c r="D41"/>
  <c r="D12"/>
  <c r="D27"/>
  <c r="D40"/>
  <c r="D34"/>
  <c r="D13"/>
  <c r="D47"/>
  <c r="D25"/>
  <c r="D36"/>
  <c r="D35"/>
  <c r="D37"/>
  <c r="D31"/>
  <c r="D38"/>
  <c r="D7"/>
  <c r="E7" s="1"/>
  <c r="D49"/>
  <c r="D17"/>
  <c r="D23"/>
  <c r="N9"/>
  <c r="D28"/>
  <c r="D33"/>
  <c r="N8"/>
  <c r="D46"/>
  <c r="D18"/>
  <c r="M9"/>
  <c r="D14"/>
  <c r="D39"/>
  <c r="D43"/>
  <c r="D20"/>
  <c r="D45"/>
  <c r="D22"/>
  <c r="D50"/>
  <c r="D30"/>
  <c r="D29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<sst xmlns="http://schemas.openxmlformats.org/spreadsheetml/2006/main" count="100" uniqueCount="62">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</sst>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1059.6671377231446</c:v>
                </c:pt>
                <c:pt idx="1">
                  <c:v>1058.0332683002875</c:v>
                </c:pt>
                <c:pt idx="2">
                  <c:v>217.44565618645296</c:v>
                </c:pt>
                <c:pt idx="3">
                  <c:v>191</c:v>
                </c:pt>
                <c:pt idx="4">
                  <c:v>168.16294884972649</c:v>
                </c:pt>
                <c:pt idx="5">
                  <c:v>638.62908446264521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1059.6671377231446</v>
          </cell>
        </row>
      </sheetData>
      <sheetData sheetId="1">
        <row r="4">
          <cell r="J4">
            <v>1058.0332683002875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1.8965857585368662</v>
          </cell>
        </row>
      </sheetData>
      <sheetData sheetId="4">
        <row r="46">
          <cell r="M46">
            <v>100.02</v>
          </cell>
          <cell r="O46">
            <v>1.373987444141477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40.941811070238977</v>
          </cell>
        </row>
      </sheetData>
      <sheetData sheetId="8">
        <row r="4">
          <cell r="J4">
            <v>8.4698231231327163</v>
          </cell>
        </row>
      </sheetData>
      <sheetData sheetId="9">
        <row r="4">
          <cell r="J4">
            <v>17.202060768799267</v>
          </cell>
        </row>
      </sheetData>
      <sheetData sheetId="10">
        <row r="4">
          <cell r="J4">
            <v>11.258372594148476</v>
          </cell>
        </row>
      </sheetData>
      <sheetData sheetId="11">
        <row r="4">
          <cell r="J4">
            <v>56.786883533179953</v>
          </cell>
        </row>
      </sheetData>
      <sheetData sheetId="12">
        <row r="4">
          <cell r="J4">
            <v>1.9042603359876298</v>
          </cell>
        </row>
      </sheetData>
      <sheetData sheetId="13">
        <row r="4">
          <cell r="J4">
            <v>168.16294884972649</v>
          </cell>
        </row>
      </sheetData>
      <sheetData sheetId="14">
        <row r="4">
          <cell r="J4">
            <v>4.5212974039082816</v>
          </cell>
        </row>
      </sheetData>
      <sheetData sheetId="15">
        <row r="4">
          <cell r="J4">
            <v>36.4005117274301</v>
          </cell>
        </row>
      </sheetData>
      <sheetData sheetId="16">
        <row r="4">
          <cell r="J4">
            <v>5.7747908527386977</v>
          </cell>
        </row>
      </sheetData>
      <sheetData sheetId="17">
        <row r="4">
          <cell r="J4">
            <v>9.6748244117124056</v>
          </cell>
        </row>
      </sheetData>
      <sheetData sheetId="18">
        <row r="4">
          <cell r="J4">
            <v>13.010774593671698</v>
          </cell>
        </row>
      </sheetData>
      <sheetData sheetId="19">
        <row r="4">
          <cell r="J4">
            <v>7.730103583887364</v>
          </cell>
        </row>
      </sheetData>
      <sheetData sheetId="20">
        <row r="4">
          <cell r="J4">
            <v>11.749748484308776</v>
          </cell>
        </row>
      </sheetData>
      <sheetData sheetId="21">
        <row r="4">
          <cell r="J4">
            <v>2.6718518764113357</v>
          </cell>
        </row>
      </sheetData>
      <sheetData sheetId="22">
        <row r="4">
          <cell r="J4">
            <v>27.762287151114528</v>
          </cell>
        </row>
      </sheetData>
      <sheetData sheetId="23">
        <row r="4">
          <cell r="J4">
            <v>51.80151214296513</v>
          </cell>
        </row>
      </sheetData>
      <sheetData sheetId="24">
        <row r="4">
          <cell r="J4">
            <v>32.151370551364501</v>
          </cell>
        </row>
      </sheetData>
      <sheetData sheetId="25">
        <row r="4">
          <cell r="J4">
            <v>37.718579947536647</v>
          </cell>
        </row>
      </sheetData>
      <sheetData sheetId="26">
        <row r="4">
          <cell r="J4">
            <v>3.7337640570847208</v>
          </cell>
        </row>
      </sheetData>
      <sheetData sheetId="27">
        <row r="4">
          <cell r="J4">
            <v>217.44565618645296</v>
          </cell>
        </row>
      </sheetData>
      <sheetData sheetId="28">
        <row r="4">
          <cell r="J4">
            <v>0.9701458681087527</v>
          </cell>
        </row>
      </sheetData>
      <sheetData sheetId="29">
        <row r="4">
          <cell r="J4">
            <v>10.122319243426277</v>
          </cell>
        </row>
      </sheetData>
      <sheetData sheetId="30">
        <row r="4">
          <cell r="J4">
            <v>19.480660364086066</v>
          </cell>
        </row>
      </sheetData>
      <sheetData sheetId="31">
        <row r="4">
          <cell r="J4">
            <v>3.4359836522369092</v>
          </cell>
        </row>
      </sheetData>
      <sheetData sheetId="32">
        <row r="4">
          <cell r="J4">
            <v>2.2988080592413804</v>
          </cell>
        </row>
      </sheetData>
      <sheetData sheetId="33">
        <row r="4">
          <cell r="J4">
            <v>2.3702125485294765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191</v>
      </c>
      <c r="P2" t="s">
        <v>8</v>
      </c>
      <c r="Q2" s="10">
        <f>N2+K2+H2</f>
        <v>230.70999999999998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6.8733942242377027E-2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3356.5658024742061</v>
      </c>
      <c r="D7" s="20">
        <f>(C7*[1]Feuil1!$K$2-C4)/C4</f>
        <v>0.25164642995229031</v>
      </c>
      <c r="E7" s="31">
        <f>C7-C7/(1+D7)</f>
        <v>674.84537236667938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1059.6671377231446</v>
      </c>
    </row>
    <row r="9" spans="2:20">
      <c r="M9" s="17" t="str">
        <f>IF(C13&gt;C7*[2]Params!F8,B13,"Others")</f>
        <v>BTC</v>
      </c>
      <c r="N9" s="18">
        <f>IF(C13&gt;C7*0.1,C13,C7)</f>
        <v>1058.0332683002875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217.44565618645296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191</v>
      </c>
    </row>
    <row r="12" spans="2:20">
      <c r="B12" s="7" t="s">
        <v>19</v>
      </c>
      <c r="C12" s="1">
        <f>[2]ETH!J4</f>
        <v>1059.6671377231446</v>
      </c>
      <c r="D12" s="20">
        <f>C12/$C$7</f>
        <v>0.31569979558930089</v>
      </c>
      <c r="M12" s="17" t="str">
        <f>IF(OR(M11="",M11="Others"),"",IF(C16&gt;C7*[2]Params!F8,B16,"Others"))</f>
        <v>BNB</v>
      </c>
      <c r="N12" s="21">
        <f>IF(OR(M11="",M11="Others"),"",IF(C16&gt;$C$7*[2]Params!F$8,C16,SUM(C16:C39)))</f>
        <v>168.16294884972649</v>
      </c>
    </row>
    <row r="13" spans="2:20">
      <c r="B13" s="7" t="s">
        <v>4</v>
      </c>
      <c r="C13" s="1">
        <f>[2]BTC!J4</f>
        <v>1058.0332683002875</v>
      </c>
      <c r="D13" s="20">
        <f t="shared" ref="D13:D50" si="0">C13/$C$7</f>
        <v>0.31521302741045193</v>
      </c>
      <c r="M13" s="17" t="str">
        <f>IF(OR(M12="",M12="Others"),"",IF(C17&gt;C7*[2]Params!F8,B17,"Others"))</f>
        <v>Others</v>
      </c>
      <c r="N13" s="18">
        <f>IF(OR(M12="",M12="Others"),"",IF(C17&gt;$C$7*[2]Params!F$8,C17,SUM(C17:C39)))</f>
        <v>638.62908446264521</v>
      </c>
      <c r="Q13" s="23"/>
    </row>
    <row r="14" spans="2:20">
      <c r="B14" s="7" t="s">
        <v>24</v>
      </c>
      <c r="C14" s="1">
        <f>[2]SOL!J4</f>
        <v>217.44565618645296</v>
      </c>
      <c r="D14" s="20">
        <f t="shared" si="0"/>
        <v>6.4782181843766773E-2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191</v>
      </c>
      <c r="D15" s="20">
        <f t="shared" si="0"/>
        <v>5.6903398068111538E-2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168.16294884972649</v>
      </c>
      <c r="D16" s="20">
        <f t="shared" si="0"/>
        <v>5.0099702715724954E-2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2.9798313480484378E-2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2.0601413489057138E-2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56.786883533179953</v>
      </c>
      <c r="D19" s="20">
        <f>C19/$C$7</f>
        <v>1.691814994102632E-2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51.80151214296513</v>
      </c>
      <c r="D20" s="20">
        <f t="shared" si="0"/>
        <v>1.5432890397912348E-2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40.941811070238977</v>
      </c>
      <c r="D21" s="20">
        <f t="shared" si="0"/>
        <v>1.2197529701357195E-2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32.151370551364501</v>
      </c>
      <c r="D22" s="20">
        <f t="shared" si="0"/>
        <v>9.5786504550767169E-3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37.718579947536647</v>
      </c>
      <c r="D23" s="20">
        <f t="shared" si="0"/>
        <v>1.1237253242505589E-2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36.4005117274301</v>
      </c>
      <c r="D24" s="20">
        <f t="shared" si="0"/>
        <v>1.084456967910428E-2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27.762287151114528</v>
      </c>
      <c r="D25" s="20">
        <f t="shared" si="0"/>
        <v>8.2710391468119801E-3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7.0508573522441876E-3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19.480660364086066</v>
      </c>
      <c r="D27" s="20">
        <f t="shared" si="0"/>
        <v>5.8037474938600637E-3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17.202060768799267</v>
      </c>
      <c r="D28" s="20">
        <f t="shared" si="0"/>
        <v>5.1248990131875895E-3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1.1773938699747476E-2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13.010774593671698</v>
      </c>
      <c r="D30" s="20">
        <f t="shared" si="0"/>
        <v>3.8762161564302243E-3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11.749748484308776</v>
      </c>
      <c r="D31" s="20">
        <f t="shared" si="0"/>
        <v>3.5005267811665576E-3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11.258372594148476</v>
      </c>
      <c r="D32" s="20">
        <f t="shared" si="0"/>
        <v>3.3541343315389963E-3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10.122319243426277</v>
      </c>
      <c r="D33" s="20">
        <f t="shared" si="0"/>
        <v>3.0156772841947177E-3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9.6748244117124056</v>
      </c>
      <c r="D34" s="20">
        <f t="shared" si="0"/>
        <v>2.8823580352814351E-3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7.730103583887364</v>
      </c>
      <c r="D35" s="20">
        <f t="shared" si="0"/>
        <v>2.3029799023124519E-3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8.4698231231327163</v>
      </c>
      <c r="D36" s="20">
        <f t="shared" si="0"/>
        <v>2.5233597735189353E-3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3.4359836522369092</v>
      </c>
      <c r="D37" s="20">
        <f t="shared" si="0"/>
        <v>1.0236604477422018E-3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5.7747908527386977</v>
      </c>
      <c r="D38" s="20">
        <f t="shared" si="0"/>
        <v>1.7204461919030337E-3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1.4300330404551594E-3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4.5212974039082816</v>
      </c>
      <c r="D40" s="20">
        <f t="shared" si="0"/>
        <v>1.3470009736068704E-3</v>
      </c>
    </row>
    <row r="41" spans="2:14">
      <c r="B41" s="7" t="s">
        <v>28</v>
      </c>
      <c r="C41" s="1">
        <f>[2]ATLAS!O46</f>
        <v>1.373987444141477</v>
      </c>
      <c r="D41" s="20">
        <f t="shared" si="0"/>
        <v>4.0934321714434363E-4</v>
      </c>
    </row>
    <row r="42" spans="2:14">
      <c r="B42" s="22" t="s">
        <v>56</v>
      </c>
      <c r="C42" s="9">
        <f>[2]SHIB!$J$4</f>
        <v>3.7337640570847208</v>
      </c>
      <c r="D42" s="20">
        <f t="shared" si="0"/>
        <v>1.1123762431031361E-3</v>
      </c>
    </row>
    <row r="43" spans="2:14">
      <c r="B43" s="22" t="s">
        <v>23</v>
      </c>
      <c r="C43" s="9">
        <f>[2]LUNA!J4</f>
        <v>2.6718518764113357</v>
      </c>
      <c r="D43" s="20">
        <f t="shared" si="0"/>
        <v>7.9600759634798428E-4</v>
      </c>
    </row>
    <row r="44" spans="2:14">
      <c r="B44" s="22" t="s">
        <v>50</v>
      </c>
      <c r="C44" s="9">
        <f>[2]KAVA!$J$4</f>
        <v>2.2988080592413804</v>
      </c>
      <c r="D44" s="20">
        <f t="shared" si="0"/>
        <v>6.848690579957864E-4</v>
      </c>
    </row>
    <row r="45" spans="2:14">
      <c r="B45" s="22" t="s">
        <v>40</v>
      </c>
      <c r="C45" s="9">
        <f>[2]SHPING!$J$4</f>
        <v>2.3702125485294765</v>
      </c>
      <c r="D45" s="20">
        <f t="shared" si="0"/>
        <v>7.0614213693720386E-4</v>
      </c>
    </row>
    <row r="46" spans="2:14">
      <c r="B46" s="7" t="s">
        <v>25</v>
      </c>
      <c r="C46" s="1">
        <f>[2]POLIS!J4</f>
        <v>1.8965857585368662</v>
      </c>
      <c r="D46" s="20">
        <f t="shared" si="0"/>
        <v>5.650375622425894E-4</v>
      </c>
    </row>
    <row r="47" spans="2:14">
      <c r="B47" s="22" t="s">
        <v>36</v>
      </c>
      <c r="C47" s="9">
        <f>[2]AMP!$J$4</f>
        <v>1.9042603359876298</v>
      </c>
      <c r="D47" s="20">
        <f t="shared" si="0"/>
        <v>5.6732399960219854E-4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5.0551477309017812E-4</v>
      </c>
    </row>
    <row r="49" spans="2:4">
      <c r="B49" s="22" t="s">
        <v>43</v>
      </c>
      <c r="C49" s="9">
        <f>[2]TRX!$J$4</f>
        <v>0.9701458681087527</v>
      </c>
      <c r="D49" s="20">
        <f t="shared" si="0"/>
        <v>2.8902930113678532E-4</v>
      </c>
    </row>
    <row r="50" spans="2:4">
      <c r="B50" s="7" t="s">
        <v>5</v>
      </c>
      <c r="C50" s="1">
        <f>H$2</f>
        <v>0.19</v>
      </c>
      <c r="D50" s="20">
        <f t="shared" si="0"/>
        <v>5.6605474518016715E-5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2023-11-15T08:14:24Z</dcterms:modified>
</cp:coreProperties>
</file>