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74376704"/>
        <axId val="74378624"/>
      </lineChart>
      <dateAx>
        <axId val="743767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378624"/>
        <crosses val="autoZero"/>
        <lblOffset val="100"/>
      </dateAx>
      <valAx>
        <axId val="743786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3767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J13" sqref="J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2231.838062429194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0.00634834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0.10758759</v>
      </c>
      <c r="C35" s="54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0.02209742</v>
      </c>
      <c r="C36" s="54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4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1.625045424670427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0.5735791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9.78651034839138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0.02509137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26.31422017644192</v>
      </c>
      <c r="M3" t="inlineStr">
        <is>
          <t>Objectif :</t>
        </is>
      </c>
      <c r="N3" s="24">
        <f>(INDEX(N5:N21,MATCH(MAX(O18:O19,O6:O7),O5:O21,0))/0.9)</f>
        <v/>
      </c>
      <c r="O3" s="54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0.01546084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</f>
        <v/>
      </c>
      <c r="S6" s="53">
        <f>(T6/R6)</f>
        <v/>
      </c>
      <c r="T6" s="53">
        <f>D5-(-B13-B15)*15.13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3*($B$5+$R$7)/5-N7-N6</f>
        <v/>
      </c>
      <c r="O8" s="53">
        <f>($C$5*Params!K10)</f>
        <v/>
      </c>
      <c r="P8" s="53">
        <f>(O8*N8)</f>
        <v/>
      </c>
      <c r="R8" s="24">
        <f>(B10)+B12+B14</f>
        <v/>
      </c>
      <c r="S8" s="53">
        <f>(T8/R8)</f>
        <v/>
      </c>
      <c r="T8" s="53">
        <f>(D10)-(-B12-B14)*14.31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($B$5+$R$7)/5</f>
        <v/>
      </c>
      <c r="O9" s="53">
        <f>($C$5*Params!K11)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F16" t="inlineStr">
        <is>
          <t>Moy</t>
        </is>
      </c>
      <c r="G16" s="53">
        <f>(D17/B17)</f>
        <v/>
      </c>
    </row>
    <row r="17">
      <c r="B17" s="24">
        <f>(SUM(B5:B16))</f>
        <v/>
      </c>
      <c r="D17" s="53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3">
        <f>(SUM(T5:T16))</f>
        <v/>
      </c>
    </row>
    <row r="18">
      <c r="M18" t="inlineStr">
        <is>
          <t>Objectif</t>
        </is>
      </c>
      <c r="N18" s="24">
        <f>-B12</f>
        <v/>
      </c>
      <c r="O18" s="53">
        <f>18.6</f>
        <v/>
      </c>
      <c r="P18" s="53">
        <f>-D12</f>
        <v/>
      </c>
      <c r="Q18" t="inlineStr">
        <is>
          <t>Done</t>
        </is>
      </c>
    </row>
    <row r="19">
      <c r="N19" s="24">
        <f>-B14</f>
        <v/>
      </c>
      <c r="O19" s="53">
        <f>C14</f>
        <v/>
      </c>
      <c r="P19" s="53">
        <f>-D14</f>
        <v/>
      </c>
      <c r="Q19" t="inlineStr">
        <is>
          <t>Done</t>
        </is>
      </c>
    </row>
    <row r="20">
      <c r="N20" s="24">
        <f>3*($B$10)/5-N18-N19</f>
        <v/>
      </c>
      <c r="O20" s="53">
        <f>($C$10*Params!K10)</f>
        <v/>
      </c>
      <c r="P20" s="53">
        <f>(O20*N20)</f>
        <v/>
      </c>
    </row>
    <row r="21">
      <c r="N21" s="24">
        <f>($B$10)/5</f>
        <v/>
      </c>
      <c r="O21" s="53">
        <f>($C$10*Params!K11)</f>
        <v/>
      </c>
      <c r="P21" s="53">
        <f>(O21*N21)</f>
        <v/>
      </c>
    </row>
    <row r="22"/>
    <row r="23">
      <c r="P23" s="53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0.003465427685567939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K24" sqref="K2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229.9574272683401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0.00216186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0.54390024</v>
      </c>
      <c r="C11" s="53">
        <f>(D11/B11)</f>
        <v/>
      </c>
      <c r="D11" s="53" t="n">
        <v>155.07</v>
      </c>
      <c r="E11" t="inlineStr">
        <is>
          <t>DCA1</t>
        </is>
      </c>
      <c r="P11" s="53">
        <f>(SUM(P6:P9))</f>
        <v/>
      </c>
    </row>
    <row r="12">
      <c r="B12" s="64" t="n">
        <v>0.12890462</v>
      </c>
      <c r="C12" s="53">
        <f>(D12/B12)</f>
        <v/>
      </c>
      <c r="D12" s="53" t="n">
        <v>37.1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0.09509779186193747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0.27168148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3" t="n">
        <v>6.076451986408583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0.07006287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($B$14/5)</f>
        <v/>
      </c>
      <c r="O6" s="53">
        <f>($S$6*Params!K8)</f>
        <v/>
      </c>
      <c r="P6" s="53">
        <f>(O6*N6)</f>
        <v/>
      </c>
      <c r="R6" s="24">
        <f>B5</f>
        <v/>
      </c>
      <c r="S6" s="53">
        <f>(T6/R6)</f>
        <v/>
      </c>
      <c r="T6" s="53">
        <f>D5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($B$14/5)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($B$14/5)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($B$14/5)</f>
        <v/>
      </c>
      <c r="O9" s="53">
        <f>($C$5*Params!K11)</f>
        <v/>
      </c>
      <c r="P9" s="53">
        <f>(O9*N9)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48.48108252344183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0.00293547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($B$13/5)</f>
        <v/>
      </c>
      <c r="O6" s="53">
        <f>($C$5*Params!K8)</f>
        <v/>
      </c>
      <c r="P6" s="53">
        <f>(O6*N6)</f>
        <v/>
      </c>
    </row>
    <row r="7">
      <c r="N7" s="24">
        <f>($B$13/5)</f>
        <v/>
      </c>
      <c r="O7" s="53">
        <f>($C$5*Params!K9)</f>
        <v/>
      </c>
      <c r="P7" s="53">
        <f>(O7*N7)</f>
        <v/>
      </c>
    </row>
    <row r="8">
      <c r="N8" s="24">
        <f>($B$13/5)</f>
        <v/>
      </c>
      <c r="O8" s="53">
        <f>($C$5*Params!K10)</f>
        <v/>
      </c>
      <c r="P8" s="53">
        <f>(O8*N8)</f>
        <v/>
      </c>
    </row>
    <row r="9">
      <c r="N9" s="24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4.890184469347903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0.00221917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2.263303022059334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0.01729641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J22" sqref="J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43770.65334585822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0.00034823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0.00656665</v>
      </c>
      <c r="C23" s="53">
        <f>(D23/B23)</f>
        <v/>
      </c>
      <c r="D23" s="53" t="n">
        <v>153.21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0.00148488</v>
      </c>
      <c r="C24" s="53">
        <f>(D24/B24)</f>
        <v/>
      </c>
      <c r="D24" s="53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0.00164183</v>
      </c>
      <c r="C34" s="53">
        <f>(D34/B34)</f>
        <v/>
      </c>
      <c r="D34" s="53" t="n">
        <v>42.75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15.31696427686282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0.00228086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72.57061157997585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0.00108629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1.031097495452653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0.05556998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41" sqref="O41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0.0002177572496183007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B39/2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4837.99013693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</row>
    <row r="27">
      <c r="B27" s="29" t="n">
        <v>-40000</v>
      </c>
      <c r="C27" s="28">
        <f>(D27/B27)</f>
        <v/>
      </c>
      <c r="D27" s="53" t="n">
        <v>-12.44</v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S30" sqref="S3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0.8198419687748366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0.31608402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40.06623562</v>
      </c>
      <c r="C7" s="53">
        <f>(D7/B7)</f>
        <v/>
      </c>
      <c r="D7" s="53" t="n">
        <v>37.1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0.7284466186977082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0.32705005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2.300453221624189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21.32625675</v>
      </c>
      <c r="C6" s="53">
        <f>(D6/B6)</f>
        <v/>
      </c>
      <c r="D6" s="53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0.09966656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($C$6*Params!K9)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9.721033062025101e-06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256.47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R40" sqref="R4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62.59679247332792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5.94414944</v>
      </c>
      <c r="C17" s="53">
        <f>(D17/B17)</f>
        <v/>
      </c>
      <c r="D17" s="53" t="n">
        <v>115.44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0.06149867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1.83307005</v>
      </c>
      <c r="C19" s="53">
        <f>(D19/B19)</f>
        <v/>
      </c>
      <c r="D19" s="53" t="n">
        <v>37.1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0.1049018223128647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0.23964944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6.003550858311879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0.00253406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5" sqref="L22:M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0.6367664411632455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3">
        <f>(T5/R5)</f>
        <v/>
      </c>
      <c r="T5" s="53">
        <f>(SUM(D5:D7))</f>
        <v/>
      </c>
    </row>
    <row r="6">
      <c r="B6" s="20" t="n">
        <v>0.77898015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0.1633832577373641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0.8183652880836029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0.004174561065178351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0.5328572859627667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R18" sqref="R1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0.006595126833087292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7.5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(-308/3)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J21" sqref="J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0.4459915928659401</v>
      </c>
      <c r="M3" t="inlineStr">
        <is>
          <t>Objectif :</t>
        </is>
      </c>
      <c r="N3" s="24">
        <f>(INDEX(N5:N21,MATCH(MAX(O6),O5:O21,0))/0.9)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0.70730855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109.50335533</v>
      </c>
      <c r="C7" s="53">
        <f>(D7/B7)</f>
        <v/>
      </c>
      <c r="D7" s="53" t="n">
        <v>37.1</v>
      </c>
      <c r="E7" t="inlineStr">
        <is>
          <t>DCA2</t>
        </is>
      </c>
      <c r="N7" s="1">
        <f>2*($B$13-B10)/5-N6</f>
        <v/>
      </c>
      <c r="O7" s="53">
        <f>($S$7*Params!K9)</f>
        <v/>
      </c>
      <c r="P7" s="53">
        <f>(O7*N7)</f>
        <v/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($B$13/5)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7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0.1527869007497312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0.55921098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2023-12-06T23:35:48Z</dcterms:modified>
  <cp:lastModifiedBy>Tiko</cp:lastModifiedBy>
</cp:coreProperties>
</file>