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Q2" s="1"/>
  <c r="C27" i="2"/>
  <c r="N2" i="1"/>
  <c r="K2"/>
  <c r="T2"/>
  <c r="C50" l="1"/>
  <c r="C14" l="1"/>
  <c r="C4"/>
  <c r="C36"/>
  <c r="C25"/>
  <c r="C45" l="1"/>
  <c r="C47" l="1"/>
  <c r="C46" l="1"/>
  <c r="C48"/>
  <c r="C18"/>
  <c r="C19"/>
  <c r="C44" l="1"/>
  <c r="C31" l="1"/>
  <c r="C35" l="1"/>
  <c r="C24"/>
  <c r="C39" l="1"/>
  <c r="C33" l="1"/>
  <c r="C34" l="1"/>
  <c r="C30" l="1"/>
  <c r="C23" l="1"/>
  <c r="C49" l="1"/>
  <c r="C26" l="1"/>
  <c r="C29" l="1"/>
  <c r="C32"/>
  <c r="C28"/>
  <c r="C13" l="1"/>
  <c r="C12" l="1"/>
  <c r="C41" l="1"/>
  <c r="C37" l="1"/>
  <c r="C42" l="1"/>
  <c r="C38" l="1"/>
  <c r="C40" l="1"/>
  <c r="C27" l="1"/>
  <c r="C43" l="1"/>
  <c r="C16" l="1"/>
  <c r="C20" l="1"/>
  <c r="C17" l="1"/>
  <c r="C21" l="1"/>
  <c r="C22" l="1"/>
  <c r="C15" l="1"/>
  <c r="C7" l="1"/>
  <c r="D39" l="1"/>
  <c r="D16"/>
  <c r="D45"/>
  <c r="D36"/>
  <c r="D37"/>
  <c r="D18"/>
  <c r="D24"/>
  <c r="D42"/>
  <c r="D14"/>
  <c r="D46"/>
  <c r="M9"/>
  <c r="D35"/>
  <c r="N9"/>
  <c r="D27"/>
  <c r="D50"/>
  <c r="D13"/>
  <c r="D23"/>
  <c r="D33"/>
  <c r="D19"/>
  <c r="Q3"/>
  <c r="D44"/>
  <c r="D20"/>
  <c r="M8"/>
  <c r="D49"/>
  <c r="D29"/>
  <c r="D47"/>
  <c r="D17"/>
  <c r="D31"/>
  <c r="D7"/>
  <c r="E7" s="1"/>
  <c r="D26"/>
  <c r="D25"/>
  <c r="D38"/>
  <c r="D21"/>
  <c r="D30"/>
  <c r="D32"/>
  <c r="D34"/>
  <c r="D12"/>
  <c r="D40"/>
  <c r="D43"/>
  <c r="D41"/>
  <c r="N8"/>
  <c r="D48"/>
  <c r="D28"/>
  <c r="D22"/>
  <c r="D15"/>
  <c r="N10" l="1"/>
  <c r="M10"/>
  <c r="N11" l="1"/>
  <c r="M11"/>
  <c r="N12" l="1"/>
  <c r="M12"/>
  <c r="N13" l="1"/>
  <c r="M13"/>
  <c r="M14" l="1"/>
  <c r="N14"/>
  <c r="N15" l="1"/>
  <c r="M15"/>
  <c r="M16" l="1"/>
  <c r="N16"/>
  <c r="N17" l="1"/>
  <c r="M17"/>
  <c r="N18" l="1"/>
  <c r="M18"/>
  <c r="M19" l="1"/>
  <c r="N19"/>
  <c r="M20" l="1"/>
  <c r="N20"/>
  <c r="M21" l="1"/>
  <c r="M22" s="1"/>
  <c r="N21"/>
  <c r="M23" l="1"/>
  <c r="N23"/>
  <c r="N24" l="1"/>
  <c r="M24"/>
  <c r="N25" l="1"/>
  <c r="M25"/>
  <c r="M26" l="1"/>
  <c r="N26"/>
  <c r="M27" l="1"/>
  <c r="N27"/>
  <c r="M28" l="1"/>
  <c r="N28"/>
  <c r="N29" l="1"/>
  <c r="M29"/>
  <c r="M30" l="1"/>
  <c r="N30"/>
  <c r="M31" l="1"/>
  <c r="N31"/>
  <c r="N32" l="1"/>
  <c r="M32"/>
  <c r="N33" l="1"/>
  <c r="M33"/>
  <c r="N34" l="1"/>
  <c r="M34"/>
  <c r="M35" l="1"/>
  <c r="N35"/>
  <c r="M36" l="1"/>
  <c r="N36"/>
  <c r="M37" l="1"/>
  <c r="N37"/>
  <c r="M38" l="1"/>
  <c r="N38"/>
  <c r="N39" l="1"/>
  <c r="M39"/>
</calcChain>
</file>

<file path=xl/sharedStrings.xml><?xml version="1.0" encoding="utf-8"?>
<sst xmlns="http://schemas.openxmlformats.org/spreadsheetml/2006/main" count="102" uniqueCount="62">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</sst>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1300.6735908711441</c:v>
                </c:pt>
                <c:pt idx="1">
                  <c:v>1196.8547241826468</c:v>
                </c:pt>
                <c:pt idx="2">
                  <c:v>293.23</c:v>
                </c:pt>
                <c:pt idx="3">
                  <c:v>231.31060889564662</c:v>
                </c:pt>
                <c:pt idx="4">
                  <c:v>919.30214902638545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1196.8547241826468</v>
          </cell>
        </row>
      </sheetData>
      <sheetData sheetId="1">
        <row r="4">
          <cell r="J4">
            <v>1300.6735908711441</v>
          </cell>
        </row>
      </sheetData>
      <sheetData sheetId="2">
        <row r="2">
          <cell r="Y2">
            <v>61.82</v>
          </cell>
        </row>
      </sheetData>
      <sheetData sheetId="3">
        <row r="4">
          <cell r="J4">
            <v>3.2687815947196657</v>
          </cell>
        </row>
      </sheetData>
      <sheetData sheetId="4">
        <row r="47">
          <cell r="M47">
            <v>123.85</v>
          </cell>
          <cell r="O47">
            <v>1.4101245099500126</v>
          </cell>
        </row>
      </sheetData>
      <sheetData sheetId="5">
        <row r="4">
          <cell r="C4">
            <v>-102.66666666666667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40.744529595556024</v>
          </cell>
        </row>
      </sheetData>
      <sheetData sheetId="8">
        <row r="4">
          <cell r="J4">
            <v>9.7284292309648972</v>
          </cell>
        </row>
      </sheetData>
      <sheetData sheetId="9">
        <row r="4">
          <cell r="J4">
            <v>19.994796095733168</v>
          </cell>
        </row>
      </sheetData>
      <sheetData sheetId="10">
        <row r="4">
          <cell r="J4">
            <v>12.068738296943144</v>
          </cell>
        </row>
      </sheetData>
      <sheetData sheetId="11">
        <row r="4">
          <cell r="J4">
            <v>50.427797893931391</v>
          </cell>
        </row>
      </sheetData>
      <sheetData sheetId="12">
        <row r="4">
          <cell r="J4">
            <v>3.3073634696793537</v>
          </cell>
        </row>
      </sheetData>
      <sheetData sheetId="13">
        <row r="4">
          <cell r="J4">
            <v>158.00466593999386</v>
          </cell>
        </row>
      </sheetData>
      <sheetData sheetId="14">
        <row r="4">
          <cell r="J4">
            <v>5.9396426295644478</v>
          </cell>
        </row>
      </sheetData>
      <sheetData sheetId="15">
        <row r="4">
          <cell r="J4">
            <v>41.538352562609674</v>
          </cell>
        </row>
      </sheetData>
      <sheetData sheetId="16">
        <row r="4">
          <cell r="J4">
            <v>6.0187002058329</v>
          </cell>
        </row>
      </sheetData>
      <sheetData sheetId="17">
        <row r="4">
          <cell r="J4">
            <v>10.822780465338408</v>
          </cell>
        </row>
      </sheetData>
      <sheetData sheetId="18">
        <row r="4">
          <cell r="J4">
            <v>12.009257954518134</v>
          </cell>
        </row>
      </sheetData>
      <sheetData sheetId="19">
        <row r="4">
          <cell r="J4">
            <v>8.1599648420225037</v>
          </cell>
        </row>
      </sheetData>
      <sheetData sheetId="20">
        <row r="4">
          <cell r="J4">
            <v>11.98902678832963</v>
          </cell>
        </row>
      </sheetData>
      <sheetData sheetId="21">
        <row r="4">
          <cell r="J4">
            <v>3.9668763563478815</v>
          </cell>
        </row>
      </sheetData>
      <sheetData sheetId="22">
        <row r="4">
          <cell r="J4">
            <v>27.762912167904677</v>
          </cell>
        </row>
      </sheetData>
      <sheetData sheetId="23">
        <row r="4">
          <cell r="J4">
            <v>44.937277223845442</v>
          </cell>
        </row>
      </sheetData>
      <sheetData sheetId="24">
        <row r="4">
          <cell r="J4">
            <v>38.642334881610459</v>
          </cell>
        </row>
      </sheetData>
      <sheetData sheetId="25">
        <row r="4">
          <cell r="J4">
            <v>43.513634461446301</v>
          </cell>
        </row>
      </sheetData>
      <sheetData sheetId="26">
        <row r="4">
          <cell r="J4">
            <v>4.3067083675330835</v>
          </cell>
        </row>
      </sheetData>
      <sheetData sheetId="27">
        <row r="4">
          <cell r="J4">
            <v>231.31060889564662</v>
          </cell>
        </row>
      </sheetData>
      <sheetData sheetId="28">
        <row r="4">
          <cell r="J4">
            <v>0.98334150278273769</v>
          </cell>
        </row>
      </sheetData>
      <sheetData sheetId="29">
        <row r="4">
          <cell r="J4">
            <v>11.685145184722183</v>
          </cell>
        </row>
      </sheetData>
      <sheetData sheetId="30">
        <row r="4">
          <cell r="J4">
            <v>19.697495938851503</v>
          </cell>
        </row>
      </sheetData>
      <sheetData sheetId="31">
        <row r="4">
          <cell r="J4">
            <v>4.4445661866564201</v>
          </cell>
        </row>
      </sheetData>
      <sheetData sheetId="32">
        <row r="4">
          <cell r="J4">
            <v>2.4076937825142752</v>
          </cell>
        </row>
      </sheetData>
      <sheetData sheetId="33">
        <row r="4">
          <cell r="J4">
            <v>2.5061359880808141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104.2</f>
        <v>104.2</v>
      </c>
      <c r="J2" t="s">
        <v>6</v>
      </c>
      <c r="K2" s="9">
        <f>9.93+37.53+0.82</f>
        <v>48.28</v>
      </c>
      <c r="M2" t="s">
        <v>59</v>
      </c>
      <c r="N2" s="9">
        <f>293.23</f>
        <v>293.23</v>
      </c>
      <c r="P2" t="s">
        <v>8</v>
      </c>
      <c r="Q2" s="10">
        <f>N2+K2+H2</f>
        <v>445.71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0.10940704029879803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4073.8694583340875</v>
      </c>
      <c r="D7" s="20">
        <f>(C7*[1]Feuil1!$K$2-C4)/C4</f>
        <v>0.46056229616449557</v>
      </c>
      <c r="E7" s="31">
        <f>C7-C7/(1+D7)</f>
        <v>1284.6221465061303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1300.6735908711441</v>
      </c>
    </row>
    <row r="9" spans="2:20">
      <c r="M9" s="17" t="str">
        <f>IF(C13&gt;C7*[2]Params!F8,B13,"Others")</f>
        <v>ETH</v>
      </c>
      <c r="N9" s="18">
        <f>IF(C13&gt;C7*0.1,C13,C7)</f>
        <v>1196.8547241826468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293.23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231.31060889564662</v>
      </c>
    </row>
    <row r="12" spans="2:20">
      <c r="B12" s="7" t="s">
        <v>4</v>
      </c>
      <c r="C12" s="1">
        <f>[2]BTC!J4</f>
        <v>1300.6735908711441</v>
      </c>
      <c r="D12" s="20">
        <f>C12/$C$7</f>
        <v>0.31927228011940861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919.30214902638545</v>
      </c>
    </row>
    <row r="13" spans="2:20">
      <c r="B13" s="7" t="s">
        <v>19</v>
      </c>
      <c r="C13" s="1">
        <f>[2]ETH!J4</f>
        <v>1196.8547241826468</v>
      </c>
      <c r="D13" s="20">
        <f t="shared" ref="D13:D50" si="0">C13/$C$7</f>
        <v>0.29378818747718838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59</v>
      </c>
      <c r="C14" s="1">
        <f>$N$2</f>
        <v>293.23</v>
      </c>
      <c r="D14" s="20">
        <f t="shared" si="0"/>
        <v>7.1978251389505615E-2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231.31060889564662</v>
      </c>
      <c r="D15" s="20">
        <f t="shared" si="0"/>
        <v>5.6779092030660117E-2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158.00466593999386</v>
      </c>
      <c r="D16" s="20">
        <f t="shared" si="0"/>
        <v>3.8784911386091914E-2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[2]ATLAS!M47</f>
        <v>123.85</v>
      </c>
      <c r="D17" s="20">
        <f t="shared" si="0"/>
        <v>3.0401072313850114E-2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22</v>
      </c>
      <c r="C18" s="1">
        <f>-[2]BIGTIME!$C$4</f>
        <v>102.66666666666667</v>
      </c>
      <c r="D18" s="20">
        <f>C18/$C$7</f>
        <v>2.5201265704927565E-2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21</v>
      </c>
      <c r="C19" s="1">
        <f>[2]DefiCake!$Y$2</f>
        <v>61.82</v>
      </c>
      <c r="D19" s="20">
        <f>C19/$C$7</f>
        <v>1.5174762135181383E-2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50.427797893931391</v>
      </c>
      <c r="D20" s="20">
        <f t="shared" si="0"/>
        <v>1.2378353899084593E-2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38</v>
      </c>
      <c r="C21" s="9">
        <f>[2]NEAR!$J$4</f>
        <v>43.513634461446301</v>
      </c>
      <c r="D21" s="20">
        <f t="shared" si="0"/>
        <v>1.0681155816720788E-2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40.744529595556024</v>
      </c>
      <c r="D22" s="20">
        <f t="shared" si="0"/>
        <v>1.0001432302206742E-2</v>
      </c>
      <c r="M22" s="17" t="str">
        <f>IF(OR(M21="",M21="Others"),"",IF(C26&gt;C7*[2]Params!F8,B26,"Others"))</f>
        <v/>
      </c>
      <c r="N22" s="18"/>
    </row>
    <row r="23" spans="2:17">
      <c r="B23" s="22" t="s">
        <v>32</v>
      </c>
      <c r="C23" s="9">
        <f>[2]MATIC!$J$4</f>
        <v>44.937277223845442</v>
      </c>
      <c r="D23" s="20">
        <f t="shared" si="0"/>
        <v>1.1030612954942714E-2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38.642334881610459</v>
      </c>
      <c r="D24" s="20">
        <f t="shared" si="0"/>
        <v>9.485413137762232E-3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6</v>
      </c>
      <c r="C25" s="1">
        <f>$K$2</f>
        <v>48.28</v>
      </c>
      <c r="D25" s="20">
        <f t="shared" si="0"/>
        <v>1.1851140664615937E-2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41.538352562609674</v>
      </c>
      <c r="D26" s="20">
        <f t="shared" si="0"/>
        <v>1.0196289544239789E-2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49</v>
      </c>
      <c r="C27" s="1">
        <f>[2]LUNC!J4</f>
        <v>27.762912167904677</v>
      </c>
      <c r="D27" s="20">
        <f t="shared" si="0"/>
        <v>6.8148752560318075E-3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19.994796095733168</v>
      </c>
      <c r="D28" s="20">
        <f t="shared" si="0"/>
        <v>4.9080600888742193E-3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19.697495938851503</v>
      </c>
      <c r="D29" s="20">
        <f t="shared" si="0"/>
        <v>4.8350827487993022E-3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52</v>
      </c>
      <c r="C30" s="9">
        <f>[2]LDO!$J$4</f>
        <v>12.009257954518134</v>
      </c>
      <c r="D30" s="20">
        <f t="shared" si="0"/>
        <v>2.9478750061444126E-3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11.98902678832963</v>
      </c>
      <c r="D31" s="20">
        <f t="shared" si="0"/>
        <v>2.9429089250278184E-3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12.068738296943144</v>
      </c>
      <c r="D32" s="20">
        <f t="shared" si="0"/>
        <v>2.9624754598490174E-3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11.685145184722183</v>
      </c>
      <c r="D33" s="20">
        <f t="shared" si="0"/>
        <v>2.8683160578003761E-3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10.822780465338408</v>
      </c>
      <c r="D34" s="20">
        <f t="shared" si="0"/>
        <v>2.6566340861015531E-3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46</v>
      </c>
      <c r="C35" s="9">
        <f>[2]ALGO!$J$4</f>
        <v>9.7284292309648972</v>
      </c>
      <c r="D35" s="20">
        <f t="shared" si="0"/>
        <v>2.3880071098162062E-3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7" t="s">
        <v>1</v>
      </c>
      <c r="C36" s="1">
        <f>$T$2</f>
        <v>9</v>
      </c>
      <c r="D36" s="20">
        <f t="shared" si="0"/>
        <v>2.20920186374365E-3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54</v>
      </c>
      <c r="C37" s="9">
        <f>[2]LINK!$J$4</f>
        <v>8.1599648420225037</v>
      </c>
      <c r="D37" s="20">
        <f t="shared" si="0"/>
        <v>2.0030010596754195E-3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33</v>
      </c>
      <c r="C38" s="1">
        <f>[2]EGLD!$J$4</f>
        <v>6.0187002058329</v>
      </c>
      <c r="D38" s="20">
        <f t="shared" si="0"/>
        <v>1.4773915235600369E-3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5.9396426295644478</v>
      </c>
      <c r="D39" s="20">
        <f t="shared" si="0"/>
        <v>1.4579855074672236E-3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23</v>
      </c>
      <c r="C40" s="9">
        <f>[2]LUNA!J4</f>
        <v>3.9668763563478815</v>
      </c>
      <c r="D40" s="20">
        <f t="shared" si="0"/>
        <v>9.7373673774270655E-4</v>
      </c>
    </row>
    <row r="41" spans="2:14">
      <c r="B41" s="22" t="s">
        <v>56</v>
      </c>
      <c r="C41" s="9">
        <f>[2]SHIB!$J$4</f>
        <v>4.3067083675330835</v>
      </c>
      <c r="D41" s="20">
        <f t="shared" si="0"/>
        <v>1.0571542391282734E-3</v>
      </c>
    </row>
    <row r="42" spans="2:14">
      <c r="B42" s="22" t="s">
        <v>37</v>
      </c>
      <c r="C42" s="9">
        <f>[2]GRT!$J$4</f>
        <v>4.4445661866564201</v>
      </c>
      <c r="D42" s="20">
        <f t="shared" si="0"/>
        <v>1.0909937670103744E-3</v>
      </c>
    </row>
    <row r="43" spans="2:14">
      <c r="B43" s="7" t="s">
        <v>28</v>
      </c>
      <c r="C43" s="1">
        <f>[2]ATLAS!O47</f>
        <v>1.4101245099500126</v>
      </c>
      <c r="D43" s="20">
        <f t="shared" si="0"/>
        <v>3.4613885505468543E-4</v>
      </c>
    </row>
    <row r="44" spans="2:14">
      <c r="B44" s="7" t="s">
        <v>25</v>
      </c>
      <c r="C44" s="1">
        <f>[2]POLIS!J4</f>
        <v>3.2687815947196657</v>
      </c>
      <c r="D44" s="20">
        <f t="shared" si="0"/>
        <v>8.0237759902506952E-4</v>
      </c>
    </row>
    <row r="45" spans="2:14">
      <c r="B45" s="22" t="s">
        <v>36</v>
      </c>
      <c r="C45" s="9">
        <f>[2]AMP!$J$4</f>
        <v>3.3073634696793537</v>
      </c>
      <c r="D45" s="20">
        <f t="shared" si="0"/>
        <v>8.1184817125481035E-4</v>
      </c>
    </row>
    <row r="46" spans="2:14">
      <c r="B46" s="22" t="s">
        <v>40</v>
      </c>
      <c r="C46" s="9">
        <f>[2]SHPING!$J$4</f>
        <v>2.5061359880808141</v>
      </c>
      <c r="D46" s="20">
        <f t="shared" si="0"/>
        <v>6.1517336618479646E-4</v>
      </c>
    </row>
    <row r="47" spans="2:14">
      <c r="B47" s="22" t="s">
        <v>50</v>
      </c>
      <c r="C47" s="9">
        <f>[2]KAVA!$J$4</f>
        <v>2.4076937825142752</v>
      </c>
      <c r="D47" s="20">
        <f t="shared" si="0"/>
        <v>5.9100906573939275E-4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4.1650662038981079E-4</v>
      </c>
    </row>
    <row r="49" spans="2:4">
      <c r="B49" s="22" t="s">
        <v>43</v>
      </c>
      <c r="C49" s="9">
        <f>[2]TRX!$J$4</f>
        <v>0.98334150278273769</v>
      </c>
      <c r="D49" s="20">
        <f t="shared" si="0"/>
        <v>2.4137776451601175E-4</v>
      </c>
    </row>
    <row r="50" spans="2:4">
      <c r="B50" s="7" t="s">
        <v>5</v>
      </c>
      <c r="C50" s="1">
        <f>H$2</f>
        <v>104.2</v>
      </c>
      <c r="D50" s="20">
        <f t="shared" si="0"/>
        <v>2.5577648244676482E-2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22" sqref="H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2023-12-06T23:00:18Z</dcterms:modified>
</cp:coreProperties>
</file>