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48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2933760"/>
        <axId val="72935680"/>
      </lineChart>
      <dateAx>
        <axId val="7293376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2935680"/>
        <crosses val="autoZero"/>
        <lblOffset val="100"/>
      </dateAx>
      <valAx>
        <axId val="7293568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293376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2263.688714145607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0.00670662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0.1986341283750782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0.56707981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1.463332039924387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0.58318767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10.35958230453936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0.02706073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37.39032619945214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0.01624342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0.003370175776200333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320.7316246189044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0.00239829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0.0837695722229205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0.28005101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R8" sqref="R8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7.643383419784454</v>
      </c>
      <c r="M3" t="inlineStr">
        <is>
          <t>Objectif :</t>
        </is>
      </c>
      <c r="N3" s="59">
        <f>(INDEX(N5:N17,MATCH(MAX(O6),O5:O17,0))/0.85)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0.07405812000000001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</f>
        <v/>
      </c>
      <c r="S6" s="56">
        <f>(T6/R6)</f>
        <v/>
      </c>
      <c r="T6" s="56">
        <f>D5+B11*5.54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2*($B$15+$N$6)/5-$N$6</f>
        <v/>
      </c>
      <c r="O7" s="56">
        <f>($C$5*[1]Params!K9)</f>
        <v/>
      </c>
      <c r="P7" s="56">
        <f>(O7*N7)</f>
        <v/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(-0.2134+N16)</f>
        <v/>
      </c>
      <c r="C8" s="56">
        <f>(D8/B8)</f>
        <v/>
      </c>
      <c r="D8" s="56">
        <f>(-1.27565659-D9)</f>
        <v/>
      </c>
      <c r="N8" s="59">
        <f>2*($B$15+$N$6)/5-$N$6</f>
        <v/>
      </c>
      <c r="O8" s="56">
        <f>($C$5*[1]Params!K10)</f>
        <v/>
      </c>
      <c r="P8" s="56">
        <f>(O8*N8)</f>
        <v/>
      </c>
      <c r="R8" s="59">
        <f>SUM(B8:B10)+B13+B12</f>
        <v/>
      </c>
      <c r="S8" s="56">
        <f>(T8/R8)</f>
        <v/>
      </c>
      <c r="T8" s="56">
        <f>SUM(D8:D10)+D12+D13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2*($B$15+$N$6)/5-$N$6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 t="n"/>
      <c r="S10" s="56" t="n"/>
      <c r="T10" s="57" t="n"/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B13" s="59" t="n">
        <v>1.7</v>
      </c>
      <c r="C13" s="56">
        <f>(D13/B13)</f>
        <v/>
      </c>
      <c r="D13" s="56" t="n">
        <v>12.6519626</v>
      </c>
      <c r="N13" s="59" t="n"/>
      <c r="P13" s="56" t="n"/>
    </row>
    <row r="14">
      <c r="F14" t="inlineStr">
        <is>
          <t>Moy</t>
        </is>
      </c>
      <c r="G14" s="56">
        <f>(D15/B15)</f>
        <v/>
      </c>
      <c r="N14" s="59" t="n"/>
      <c r="P14" s="56" t="n"/>
      <c r="R14" s="59">
        <f>(SUM(R5:R12))</f>
        <v/>
      </c>
      <c r="T14" s="56">
        <f>(SUM(T5:T12))</f>
        <v/>
      </c>
    </row>
    <row r="15">
      <c r="B15">
        <f>(SUM(B5:B14))</f>
        <v/>
      </c>
      <c r="D15" s="56">
        <f>(SUM(D5:D14))</f>
        <v/>
      </c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N19" s="59" t="n"/>
      <c r="O19" s="56" t="n"/>
      <c r="P19" s="56" t="n"/>
    </row>
    <row r="20">
      <c r="P20" s="56" t="n"/>
    </row>
    <row r="21">
      <c r="P21" s="56" t="n"/>
    </row>
    <row r="22">
      <c r="P22" s="56" t="n"/>
    </row>
    <row r="23"/>
    <row r="24"/>
    <row r="25"/>
    <row r="26"/>
    <row r="27"/>
    <row r="28">
      <c r="G28" s="57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K31" sqref="K3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58.45160114099092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0.00294717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2*($B$13-$B$7)/5+$B$7</f>
        <v/>
      </c>
      <c r="O7" s="56">
        <f>($C$5*[1]Params!K9)</f>
        <v/>
      </c>
      <c r="P7" s="56">
        <f>(O7*N7)</f>
        <v/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2*($B$13-$B$7)/5+$B$7</f>
        <v/>
      </c>
      <c r="O8" s="56">
        <f>($C$5*[1]Params!K10)</f>
        <v/>
      </c>
      <c r="P8" s="56">
        <f>(O8*N8)</f>
        <v/>
      </c>
      <c r="R8" s="1">
        <f>(B8)+B9</f>
        <v/>
      </c>
      <c r="S8" s="56" t="n">
        <v>0</v>
      </c>
      <c r="T8" s="56">
        <f>(D8)+D9</f>
        <v/>
      </c>
    </row>
    <row r="9">
      <c r="B9" s="59">
        <f>0.02974335</f>
        <v/>
      </c>
      <c r="C9" s="56">
        <f>D9/B9</f>
        <v/>
      </c>
      <c r="D9" s="56" t="n">
        <v>1.706456</v>
      </c>
      <c r="N9" s="59">
        <f>2*($B$13-$B$7)/5+$B$7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0.19169200202454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44109.42193226764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0.00035146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13.46049515654562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0.00229635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0.818220579790814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3.080509916129343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0.01826956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30" sqref="N29:O30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14.48236942643403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0.00238984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65.88415417638534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0.00119314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7" sqref="O7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0.7400352629197082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(B23*J3)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0.05638334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(C21*2)</f>
        <v/>
      </c>
      <c r="O6" s="82">
        <f>B21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 t="n">
        <v>0</v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>
      <c r="B21" s="82" t="n">
        <v>3.25</v>
      </c>
      <c r="C21" s="56">
        <f>D21/B21</f>
        <v/>
      </c>
      <c r="D21" s="56" t="n">
        <v>2.31819162</v>
      </c>
    </row>
    <row r="22"/>
    <row r="23">
      <c r="B23">
        <f>(SUM(B5:B22))</f>
        <v/>
      </c>
      <c r="D23" s="56">
        <f>(SUM(D5:D22))</f>
        <v/>
      </c>
    </row>
  </sheetData>
  <conditionalFormatting sqref="N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N12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2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O12" sqref="O12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0.0001308008775462916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4881.39817098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0.8624448959925061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0.32151548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2"/>
    <col width="9.140625" customWidth="1" style="14" min="213" max="16384"/>
  </cols>
  <sheetData>
    <row r="1"/>
    <row r="2"/>
    <row r="3">
      <c r="I3" t="inlineStr">
        <is>
          <t>Actual Price :</t>
        </is>
      </c>
      <c r="J3" s="78" t="n">
        <v>0.02491268903134762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0.05510838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T24" sqref="T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1.244160539088422</v>
      </c>
      <c r="M3" t="inlineStr">
        <is>
          <t>Objectif :</t>
        </is>
      </c>
      <c r="N3" s="59">
        <f>(INDEX(N5:N33,MATCH(MAX(O6:O7),O5:O33,0))/0.85)</f>
        <v/>
      </c>
      <c r="O3" s="57">
        <f>(MAX(O6:O7)*0.75)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0.3380601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3*($B$13+$N$7+$N$6)/5-N7-N6</f>
        <v/>
      </c>
      <c r="O8" s="56">
        <f>($C$5*[1]Params!K10)</f>
        <v/>
      </c>
      <c r="P8" s="56">
        <f>N8*O8</f>
        <v/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($B$13+$N$7+$N$6)/5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>
        <f>B10+B11</f>
        <v/>
      </c>
      <c r="S10" s="56" t="n">
        <v>0</v>
      </c>
      <c r="T10" s="56">
        <f>D10+D11</f>
        <v/>
      </c>
      <c r="V10" s="57" t="n"/>
    </row>
    <row r="11">
      <c r="B11" s="68" t="n">
        <v>13</v>
      </c>
      <c r="C11" s="56">
        <f>(D11/B11)</f>
        <v/>
      </c>
      <c r="D11" s="56" t="n">
        <v>16.10266887</v>
      </c>
      <c r="F11" t="inlineStr">
        <is>
          <t>Moy</t>
        </is>
      </c>
      <c r="G11" s="56">
        <f>(D13/B13)</f>
        <v/>
      </c>
      <c r="P11" s="56">
        <f>(SUM(P6:P9))</f>
        <v/>
      </c>
      <c r="R11" s="1" t="n"/>
      <c r="S11" s="56" t="n"/>
      <c r="T11" s="56" t="n"/>
      <c r="V11" s="57" t="n"/>
    </row>
    <row r="12" s="14">
      <c r="G12" s="56" t="n"/>
      <c r="P12" s="56" t="n"/>
      <c r="R12" s="1" t="n"/>
      <c r="S12" s="56" t="n"/>
      <c r="T12" s="56" t="n"/>
      <c r="V12" s="57" t="n"/>
    </row>
    <row r="13">
      <c r="B13" s="68">
        <f>(SUM(B5:B11))</f>
        <v/>
      </c>
      <c r="D13" s="56">
        <f>(SUM(D5:D11))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R15" s="1" t="n"/>
      <c r="S15" s="56" t="n"/>
      <c r="T15" s="56" t="n"/>
    </row>
    <row r="16">
      <c r="R16" s="1" t="n"/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S24" s="56" t="n"/>
      <c r="T24" s="56" t="n"/>
    </row>
    <row r="25">
      <c r="J25" s="59" t="n"/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R30" s="1">
        <f>(SUM(R5:R29))</f>
        <v/>
      </c>
      <c r="S30" s="56" t="n"/>
      <c r="T30" s="56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G24" sqref="G2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3.719704489878255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0.10095967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G2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33"/>
    <col width="9.140625" customWidth="1" style="14" min="23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0.7424417028991882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0.07529854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9.864570444739553e-06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259.85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0.004476196800497431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102.2410781695523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0.063314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0.1062927337401243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0.25093792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6.568315316762664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0.00261923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" sqref="M1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0.578256068788346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0.81614895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Q7" sqref="Q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6"/>
    <col width="9.140625" customWidth="1" style="14" min="197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16.70272977339543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1.48247268</v>
      </c>
      <c r="C5" s="56">
        <f>(D5/B5)</f>
        <v/>
      </c>
      <c r="D5" s="56" t="n">
        <v>18.9985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6">
        <f>(T5/R5)</f>
        <v/>
      </c>
      <c r="T5" s="56">
        <f>D5+B7*12.8154</f>
        <v/>
      </c>
    </row>
    <row r="6">
      <c r="B6" s="2" t="n">
        <v>0.00084244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6">
        <f>D7/B7</f>
        <v/>
      </c>
      <c r="D7" s="56" t="n">
        <v>-4.89894018</v>
      </c>
      <c r="N7" s="1">
        <f>2*(B$14-$B$7)/5+$B$7</f>
        <v/>
      </c>
      <c r="O7" s="56">
        <f>($S$5*[1]Params!K9)</f>
        <v/>
      </c>
      <c r="P7" s="56">
        <f>(O7*N7)</f>
        <v/>
      </c>
      <c r="R7" s="1">
        <f>B7-B7</f>
        <v/>
      </c>
      <c r="S7" s="56" t="n">
        <v>0</v>
      </c>
      <c r="T7" s="57">
        <f>D7+N6*12.8154</f>
        <v/>
      </c>
      <c r="U7" s="57" t="n"/>
    </row>
    <row r="8">
      <c r="C8" s="56" t="n"/>
      <c r="D8" s="56" t="n"/>
      <c r="N8" s="1">
        <f>(B$14-$B$7)/5</f>
        <v/>
      </c>
      <c r="O8" s="56">
        <f>($S$5*[1]Params!K10)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">
        <f>(B$14-$B$7)/5</f>
        <v/>
      </c>
      <c r="O9" s="56">
        <f>($S$5*[1]Params!K11)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96"/>
    <col width="9.140625" customWidth="1" style="14" min="197" max="16384"/>
  </cols>
  <sheetData>
    <row r="1"/>
    <row r="2"/>
    <row r="3">
      <c r="I3" t="inlineStr">
        <is>
          <t>Actual Price :</t>
        </is>
      </c>
      <c r="J3" s="78" t="n">
        <v>2.69343297640642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6.29240461</v>
      </c>
      <c r="C5" s="56">
        <f>(D5/B5)</f>
        <v/>
      </c>
      <c r="D5" s="56" t="n">
        <v>18.9987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0.0001498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0.4283061325335922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749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0.00562418631086714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03"/>
    <col width="9.140625" customWidth="1" style="14" min="204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8.721908884342341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1.236e-05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0.5547781012405613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0.73793465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2024-01-05T09:48:24Z</dcterms:modified>
  <cp:lastModifiedBy>Tiko</cp:lastModifiedBy>
</cp:coreProperties>
</file>