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0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6" i="10"/>
  <c r="N26" i="35" l="1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K4"/>
  <c r="J4"/>
  <c r="B13" i="31"/>
  <c r="C10"/>
  <c r="N9"/>
  <c r="C9"/>
  <c r="N8"/>
  <c r="C8"/>
  <c r="T7"/>
  <c r="S7" s="1"/>
  <c r="R7"/>
  <c r="C7"/>
  <c r="T6"/>
  <c r="S6"/>
  <c r="R6"/>
  <c r="P6"/>
  <c r="O6" s="1"/>
  <c r="N6"/>
  <c r="E6"/>
  <c r="D6"/>
  <c r="D13" s="1"/>
  <c r="G12" s="1"/>
  <c r="R5"/>
  <c r="C5"/>
  <c r="O9" s="1"/>
  <c r="P9" s="1"/>
  <c r="J4"/>
  <c r="B10" i="30"/>
  <c r="N9"/>
  <c r="N8"/>
  <c r="N7"/>
  <c r="N6"/>
  <c r="E6"/>
  <c r="D6"/>
  <c r="D10" s="1"/>
  <c r="G9" s="1"/>
  <c r="C5"/>
  <c r="O7" s="1"/>
  <c r="P7" s="1"/>
  <c r="J4"/>
  <c r="B13" i="29"/>
  <c r="N9" s="1"/>
  <c r="E6"/>
  <c r="D6"/>
  <c r="D13" s="1"/>
  <c r="C5"/>
  <c r="O8" s="1"/>
  <c r="J4"/>
  <c r="B34" i="28"/>
  <c r="C34" s="1"/>
  <c r="D33"/>
  <c r="C33"/>
  <c r="C32"/>
  <c r="C31"/>
  <c r="C30"/>
  <c r="D29"/>
  <c r="C29" s="1"/>
  <c r="B28"/>
  <c r="C28" s="1"/>
  <c r="C27"/>
  <c r="B26"/>
  <c r="C26" s="1"/>
  <c r="C25"/>
  <c r="C24"/>
  <c r="N23"/>
  <c r="C23"/>
  <c r="R22"/>
  <c r="C22"/>
  <c r="O23" s="1"/>
  <c r="T21"/>
  <c r="R21"/>
  <c r="C21"/>
  <c r="T20"/>
  <c r="C20"/>
  <c r="T19"/>
  <c r="R19"/>
  <c r="N26" s="1"/>
  <c r="C19"/>
  <c r="T18"/>
  <c r="R18"/>
  <c r="E18"/>
  <c r="T17"/>
  <c r="R17"/>
  <c r="C17"/>
  <c r="T16"/>
  <c r="S16" s="1"/>
  <c r="R16"/>
  <c r="C16"/>
  <c r="O9" s="1"/>
  <c r="T15"/>
  <c r="S15"/>
  <c r="O26" s="1"/>
  <c r="P26" s="1"/>
  <c r="R15"/>
  <c r="N25" s="1"/>
  <c r="B15"/>
  <c r="E15" s="1"/>
  <c r="T14"/>
  <c r="S14"/>
  <c r="R14"/>
  <c r="O14"/>
  <c r="N14"/>
  <c r="N17" s="1"/>
  <c r="B14"/>
  <c r="E14" s="1"/>
  <c r="T13"/>
  <c r="S13"/>
  <c r="O17" s="1"/>
  <c r="P17" s="1"/>
  <c r="R13"/>
  <c r="N16" s="1"/>
  <c r="D13"/>
  <c r="B13"/>
  <c r="T12"/>
  <c r="S12" s="1"/>
  <c r="R12"/>
  <c r="E12"/>
  <c r="T11"/>
  <c r="S11"/>
  <c r="R11"/>
  <c r="C11"/>
  <c r="T10"/>
  <c r="S10"/>
  <c r="C10"/>
  <c r="U9"/>
  <c r="S9"/>
  <c r="R9"/>
  <c r="B9"/>
  <c r="C9" s="1"/>
  <c r="R8"/>
  <c r="T8" s="1"/>
  <c r="O8"/>
  <c r="C8"/>
  <c r="B8"/>
  <c r="T7"/>
  <c r="R7"/>
  <c r="P7"/>
  <c r="O7" s="1"/>
  <c r="N3" s="1"/>
  <c r="N7"/>
  <c r="C7"/>
  <c r="T6"/>
  <c r="O6"/>
  <c r="N6"/>
  <c r="P6" s="1"/>
  <c r="B6"/>
  <c r="R6" s="1"/>
  <c r="S5"/>
  <c r="D5"/>
  <c r="D36" s="1"/>
  <c r="B5"/>
  <c r="R5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R5"/>
  <c r="R22" s="1"/>
  <c r="C5"/>
  <c r="O9" s="1"/>
  <c r="P9" s="1"/>
  <c r="B10" i="25"/>
  <c r="N7" s="1"/>
  <c r="O9"/>
  <c r="O8"/>
  <c r="D7"/>
  <c r="O6"/>
  <c r="E6"/>
  <c r="D6"/>
  <c r="C5"/>
  <c r="O7" s="1"/>
  <c r="N17" i="24"/>
  <c r="N16"/>
  <c r="B16"/>
  <c r="D16" s="1"/>
  <c r="T9" s="1"/>
  <c r="O15"/>
  <c r="P15" s="1"/>
  <c r="D15"/>
  <c r="B15"/>
  <c r="B18" s="1"/>
  <c r="N14"/>
  <c r="C14"/>
  <c r="C13"/>
  <c r="C12"/>
  <c r="C11"/>
  <c r="T10"/>
  <c r="R10"/>
  <c r="N15" s="1"/>
  <c r="C10"/>
  <c r="R9"/>
  <c r="O9"/>
  <c r="C9"/>
  <c r="T8"/>
  <c r="S8"/>
  <c r="R8"/>
  <c r="N8"/>
  <c r="C8"/>
  <c r="T7"/>
  <c r="S7" s="1"/>
  <c r="R7"/>
  <c r="O7"/>
  <c r="C7"/>
  <c r="R6"/>
  <c r="U6" s="1"/>
  <c r="N6"/>
  <c r="E6"/>
  <c r="D6"/>
  <c r="D18" s="1"/>
  <c r="G17" s="1"/>
  <c r="T5"/>
  <c r="S5"/>
  <c r="R5"/>
  <c r="R17" s="1"/>
  <c r="C5"/>
  <c r="J4"/>
  <c r="B35" i="23"/>
  <c r="C34"/>
  <c r="C33"/>
  <c r="B32"/>
  <c r="C31"/>
  <c r="C30"/>
  <c r="C29"/>
  <c r="C28"/>
  <c r="C27"/>
  <c r="D26"/>
  <c r="B26"/>
  <c r="T25"/>
  <c r="D25"/>
  <c r="T21" s="1"/>
  <c r="B25"/>
  <c r="T24"/>
  <c r="C24"/>
  <c r="T23"/>
  <c r="R23"/>
  <c r="C23"/>
  <c r="T22"/>
  <c r="R22"/>
  <c r="C22"/>
  <c r="S21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D37" s="1"/>
  <c r="R6"/>
  <c r="T6" s="1"/>
  <c r="D6"/>
  <c r="R5"/>
  <c r="D5"/>
  <c r="D15" i="22"/>
  <c r="D14"/>
  <c r="D13"/>
  <c r="D12"/>
  <c r="D11"/>
  <c r="D10"/>
  <c r="D9"/>
  <c r="D8"/>
  <c r="B7"/>
  <c r="E6"/>
  <c r="D6"/>
  <c r="D5"/>
  <c r="B14" i="21"/>
  <c r="J4" s="1"/>
  <c r="C12"/>
  <c r="C11"/>
  <c r="C10"/>
  <c r="T9"/>
  <c r="S9" s="1"/>
  <c r="R9"/>
  <c r="C9"/>
  <c r="T8"/>
  <c r="R8"/>
  <c r="C8"/>
  <c r="T7"/>
  <c r="R7"/>
  <c r="C7"/>
  <c r="R6"/>
  <c r="P6"/>
  <c r="N6"/>
  <c r="E6"/>
  <c r="D6"/>
  <c r="T5"/>
  <c r="S5"/>
  <c r="R5"/>
  <c r="C5"/>
  <c r="B10" i="20"/>
  <c r="O6"/>
  <c r="E6"/>
  <c r="D6"/>
  <c r="D10" s="1"/>
  <c r="C5"/>
  <c r="O7" s="1"/>
  <c r="B10" i="19"/>
  <c r="N9" s="1"/>
  <c r="N8"/>
  <c r="O7"/>
  <c r="N7"/>
  <c r="E6"/>
  <c r="D6"/>
  <c r="D10" s="1"/>
  <c r="G9" s="1"/>
  <c r="C5"/>
  <c r="O9" s="1"/>
  <c r="J4"/>
  <c r="B10" i="18"/>
  <c r="N7" s="1"/>
  <c r="E6"/>
  <c r="D6"/>
  <c r="D10" s="1"/>
  <c r="G9" s="1"/>
  <c r="C5"/>
  <c r="J4"/>
  <c r="B13" i="17"/>
  <c r="J4" s="1"/>
  <c r="O9"/>
  <c r="O8"/>
  <c r="O7"/>
  <c r="O6"/>
  <c r="E6"/>
  <c r="D6"/>
  <c r="D13" s="1"/>
  <c r="C10" i="16"/>
  <c r="B9"/>
  <c r="D9" s="1"/>
  <c r="D8" s="1"/>
  <c r="T8" s="1"/>
  <c r="C8"/>
  <c r="B8"/>
  <c r="R8" s="1"/>
  <c r="S8" s="1"/>
  <c r="T7"/>
  <c r="R7"/>
  <c r="C7"/>
  <c r="T6"/>
  <c r="S6"/>
  <c r="R6"/>
  <c r="E6"/>
  <c r="D6"/>
  <c r="D14" s="1"/>
  <c r="R5"/>
  <c r="U5" s="1"/>
  <c r="C5"/>
  <c r="B13" i="15"/>
  <c r="O9"/>
  <c r="N8"/>
  <c r="O7"/>
  <c r="E6"/>
  <c r="D6"/>
  <c r="D13" s="1"/>
  <c r="C5"/>
  <c r="O8" s="1"/>
  <c r="P8" s="1"/>
  <c r="N17" i="14"/>
  <c r="B17"/>
  <c r="N16"/>
  <c r="O15"/>
  <c r="C15"/>
  <c r="O14"/>
  <c r="D14"/>
  <c r="C14" s="1"/>
  <c r="C13"/>
  <c r="C12"/>
  <c r="C11"/>
  <c r="T10"/>
  <c r="R10"/>
  <c r="E10"/>
  <c r="S9"/>
  <c r="R9"/>
  <c r="N15" s="1"/>
  <c r="D9"/>
  <c r="S8"/>
  <c r="O9" s="1"/>
  <c r="R8"/>
  <c r="O8"/>
  <c r="E8"/>
  <c r="S7"/>
  <c r="R7"/>
  <c r="N24" s="1"/>
  <c r="O7"/>
  <c r="N7"/>
  <c r="P7" s="1"/>
  <c r="E7"/>
  <c r="S6"/>
  <c r="R6"/>
  <c r="T6" s="1"/>
  <c r="O6"/>
  <c r="D6"/>
  <c r="R5"/>
  <c r="D5"/>
  <c r="D17" s="1"/>
  <c r="J4"/>
  <c r="D13" i="13"/>
  <c r="B13"/>
  <c r="G12"/>
  <c r="C11"/>
  <c r="C10"/>
  <c r="C9"/>
  <c r="C8"/>
  <c r="C7"/>
  <c r="T6"/>
  <c r="R6"/>
  <c r="C6"/>
  <c r="O6" s="1"/>
  <c r="T5"/>
  <c r="T15" s="1"/>
  <c r="S5"/>
  <c r="R5"/>
  <c r="C5"/>
  <c r="O9" s="1"/>
  <c r="J4"/>
  <c r="K4" s="1"/>
  <c r="P17" i="12"/>
  <c r="N17"/>
  <c r="O16"/>
  <c r="P16" s="1"/>
  <c r="N16"/>
  <c r="N15"/>
  <c r="O14"/>
  <c r="P14" s="1"/>
  <c r="N14"/>
  <c r="B13"/>
  <c r="C11"/>
  <c r="C10"/>
  <c r="O17" s="1"/>
  <c r="C9"/>
  <c r="U8"/>
  <c r="T8"/>
  <c r="S8"/>
  <c r="R8"/>
  <c r="C8"/>
  <c r="T7"/>
  <c r="R7"/>
  <c r="N7" s="1"/>
  <c r="C7"/>
  <c r="T6"/>
  <c r="S6"/>
  <c r="R6"/>
  <c r="E6"/>
  <c r="D6"/>
  <c r="D13" s="1"/>
  <c r="G12" s="1"/>
  <c r="R5"/>
  <c r="C5"/>
  <c r="J4"/>
  <c r="B14" i="11"/>
  <c r="J4" s="1"/>
  <c r="O9"/>
  <c r="N9"/>
  <c r="N8"/>
  <c r="O7"/>
  <c r="P7" s="1"/>
  <c r="N7"/>
  <c r="E7"/>
  <c r="D7"/>
  <c r="N6"/>
  <c r="E6"/>
  <c r="D6"/>
  <c r="D14" s="1"/>
  <c r="G13" s="1"/>
  <c r="C5"/>
  <c r="O8" s="1"/>
  <c r="P8" s="1"/>
  <c r="K4"/>
  <c r="B14" i="10"/>
  <c r="D12"/>
  <c r="C12"/>
  <c r="C11"/>
  <c r="C10"/>
  <c r="C9"/>
  <c r="C8"/>
  <c r="T7"/>
  <c r="R7"/>
  <c r="O7"/>
  <c r="C7"/>
  <c r="T6"/>
  <c r="S6"/>
  <c r="R6"/>
  <c r="E6"/>
  <c r="D6"/>
  <c r="D14" s="1"/>
  <c r="G13" s="1"/>
  <c r="R5"/>
  <c r="R14" s="1"/>
  <c r="C5"/>
  <c r="J4"/>
  <c r="B14" i="9"/>
  <c r="N8" s="1"/>
  <c r="C10"/>
  <c r="N9"/>
  <c r="C9"/>
  <c r="C8"/>
  <c r="T7"/>
  <c r="R7"/>
  <c r="C7"/>
  <c r="R6"/>
  <c r="O6"/>
  <c r="E6"/>
  <c r="U6" s="1"/>
  <c r="D6"/>
  <c r="D14" s="1"/>
  <c r="G13" s="1"/>
  <c r="T5"/>
  <c r="R5"/>
  <c r="R17" s="1"/>
  <c r="C5"/>
  <c r="O9" s="1"/>
  <c r="P9" s="1"/>
  <c r="B13" i="8"/>
  <c r="N9" s="1"/>
  <c r="C9"/>
  <c r="T8"/>
  <c r="R8"/>
  <c r="C8"/>
  <c r="T7"/>
  <c r="R7"/>
  <c r="C7"/>
  <c r="R6"/>
  <c r="U6" s="1"/>
  <c r="E6"/>
  <c r="D6"/>
  <c r="D13" s="1"/>
  <c r="G12" s="1"/>
  <c r="T5"/>
  <c r="S5"/>
  <c r="R5"/>
  <c r="R13" s="1"/>
  <c r="C5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L39" s="1"/>
  <c r="L41" s="1"/>
  <c r="M41" s="1"/>
  <c r="E37"/>
  <c r="F37" s="1"/>
  <c r="D37"/>
  <c r="M36"/>
  <c r="D36"/>
  <c r="E36" s="1"/>
  <c r="F36" s="1"/>
  <c r="M35"/>
  <c r="E35"/>
  <c r="F35" s="1"/>
  <c r="D35"/>
  <c r="M34"/>
  <c r="F34"/>
  <c r="I34" s="1"/>
  <c r="K34" s="1"/>
  <c r="D34"/>
  <c r="E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147" s="1"/>
  <c r="Y2"/>
  <c r="M68" i="2"/>
  <c r="M67"/>
  <c r="M66"/>
  <c r="N65"/>
  <c r="O65" s="1"/>
  <c r="M65"/>
  <c r="M60"/>
  <c r="M59"/>
  <c r="N57"/>
  <c r="M52"/>
  <c r="M51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25"/>
  <c r="O25" s="1"/>
  <c r="M25"/>
  <c r="C25"/>
  <c r="N67" s="1"/>
  <c r="O67" s="1"/>
  <c r="T24"/>
  <c r="S24"/>
  <c r="N76" s="1"/>
  <c r="R24"/>
  <c r="M75" s="1"/>
  <c r="C24"/>
  <c r="T23"/>
  <c r="R23"/>
  <c r="C23"/>
  <c r="C22"/>
  <c r="N43" s="1"/>
  <c r="O43" s="1"/>
  <c r="R21"/>
  <c r="C21"/>
  <c r="M20"/>
  <c r="C20"/>
  <c r="N34" s="1"/>
  <c r="O34" s="1"/>
  <c r="T19"/>
  <c r="S19"/>
  <c r="N51" s="1"/>
  <c r="O51" s="1"/>
  <c r="R19"/>
  <c r="M50" s="1"/>
  <c r="M19"/>
  <c r="C19"/>
  <c r="N28" s="1"/>
  <c r="O28" s="1"/>
  <c r="T18"/>
  <c r="S18" s="1"/>
  <c r="R18"/>
  <c r="N18"/>
  <c r="O18" s="1"/>
  <c r="M18"/>
  <c r="D18"/>
  <c r="C18" s="1"/>
  <c r="N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N9"/>
  <c r="M9"/>
  <c r="O9" s="1"/>
  <c r="O14" s="1"/>
  <c r="C9"/>
  <c r="S8"/>
  <c r="R8"/>
  <c r="C8"/>
  <c r="S7"/>
  <c r="R7"/>
  <c r="C7"/>
  <c r="R6"/>
  <c r="T6" s="1"/>
  <c r="E6"/>
  <c r="D6"/>
  <c r="T5"/>
  <c r="R5"/>
  <c r="D5"/>
  <c r="C40" i="1"/>
  <c r="B38"/>
  <c r="B39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B42" s="1"/>
  <c r="D22"/>
  <c r="N21"/>
  <c r="D21"/>
  <c r="T20"/>
  <c r="R20"/>
  <c r="N29" s="1"/>
  <c r="N20"/>
  <c r="C20"/>
  <c r="C19"/>
  <c r="D19" s="1"/>
  <c r="O18"/>
  <c r="N18"/>
  <c r="P18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R17" i="31" l="1"/>
  <c r="K4" i="30"/>
  <c r="K4" i="29"/>
  <c r="G12"/>
  <c r="N8"/>
  <c r="P8"/>
  <c r="K4" i="26"/>
  <c r="P7" i="25"/>
  <c r="J4"/>
  <c r="D10"/>
  <c r="G9" s="1"/>
  <c r="T6" i="24"/>
  <c r="T17" s="1"/>
  <c r="G9" i="20"/>
  <c r="K4" i="19"/>
  <c r="N6"/>
  <c r="P7"/>
  <c r="P9"/>
  <c r="K4" i="18"/>
  <c r="K4" i="17"/>
  <c r="T5" i="16"/>
  <c r="T13" s="1"/>
  <c r="R13"/>
  <c r="T5" i="12"/>
  <c r="T13" s="1"/>
  <c r="P9" i="11"/>
  <c r="N8" i="10"/>
  <c r="N9"/>
  <c r="N7" i="9"/>
  <c r="N6" i="8"/>
  <c r="T6"/>
  <c r="T13" s="1"/>
  <c r="N7"/>
  <c r="N8"/>
  <c r="O37" i="1"/>
  <c r="P37" s="1"/>
  <c r="O36"/>
  <c r="O35"/>
  <c r="O34"/>
  <c r="O29"/>
  <c r="P29" s="1"/>
  <c r="O28"/>
  <c r="O27"/>
  <c r="O26"/>
  <c r="H36" i="5"/>
  <c r="H37"/>
  <c r="T10" i="1"/>
  <c r="S10" s="1"/>
  <c r="I40" i="5"/>
  <c r="K40" s="1"/>
  <c r="J12" i="1"/>
  <c r="J13" s="1"/>
  <c r="J4"/>
  <c r="D39"/>
  <c r="T22"/>
  <c r="T18"/>
  <c r="R18"/>
  <c r="N11" s="1"/>
  <c r="N10"/>
  <c r="P10" s="1"/>
  <c r="R22"/>
  <c r="N4" i="2"/>
  <c r="O17"/>
  <c r="O22" s="1"/>
  <c r="O46"/>
  <c r="I36" i="5"/>
  <c r="K36" s="1"/>
  <c r="D74"/>
  <c r="E62"/>
  <c r="O9" i="8"/>
  <c r="P9" s="1"/>
  <c r="O8"/>
  <c r="P8" s="1"/>
  <c r="S5" i="9"/>
  <c r="O9" i="10"/>
  <c r="O8"/>
  <c r="O6"/>
  <c r="P6" s="1"/>
  <c r="O9" i="12"/>
  <c r="O8"/>
  <c r="O6"/>
  <c r="N9" i="13"/>
  <c r="P9" s="1"/>
  <c r="N8"/>
  <c r="N7"/>
  <c r="N6"/>
  <c r="P6" s="1"/>
  <c r="P12" s="1"/>
  <c r="N9" i="15"/>
  <c r="N7"/>
  <c r="J4"/>
  <c r="N6"/>
  <c r="O6" i="16"/>
  <c r="O7"/>
  <c r="N9" i="17"/>
  <c r="N7"/>
  <c r="N8"/>
  <c r="P8" s="1"/>
  <c r="N6"/>
  <c r="P6" s="1"/>
  <c r="O7" i="18"/>
  <c r="P7" s="1"/>
  <c r="O6"/>
  <c r="N9" i="20"/>
  <c r="N8"/>
  <c r="N6"/>
  <c r="N7"/>
  <c r="P7" s="1"/>
  <c r="D14" i="21"/>
  <c r="G13" s="1"/>
  <c r="T6"/>
  <c r="S6" s="1"/>
  <c r="R20"/>
  <c r="N8"/>
  <c r="C7" i="22"/>
  <c r="B17"/>
  <c r="J4" s="1"/>
  <c r="C35" i="23"/>
  <c r="N9" s="1"/>
  <c r="R25"/>
  <c r="O9"/>
  <c r="P9" s="1"/>
  <c r="E35"/>
  <c r="O8" i="24"/>
  <c r="P8" s="1"/>
  <c r="O6"/>
  <c r="P6" s="1"/>
  <c r="S5" i="26"/>
  <c r="T22"/>
  <c r="O3" i="1"/>
  <c r="T5"/>
  <c r="N6"/>
  <c r="R19"/>
  <c r="N19" s="1"/>
  <c r="T19"/>
  <c r="S19" s="1"/>
  <c r="R21"/>
  <c r="N34"/>
  <c r="N35"/>
  <c r="N36"/>
  <c r="D38"/>
  <c r="T21" s="1"/>
  <c r="T15" i="2"/>
  <c r="S15" s="1"/>
  <c r="N26"/>
  <c r="O26" s="1"/>
  <c r="O30" s="1"/>
  <c r="N27"/>
  <c r="O27" s="1"/>
  <c r="D30"/>
  <c r="T21" s="1"/>
  <c r="S21" s="1"/>
  <c r="B31"/>
  <c r="N35"/>
  <c r="O35" s="1"/>
  <c r="O38" s="1"/>
  <c r="N36"/>
  <c r="O36" s="1"/>
  <c r="N50"/>
  <c r="O50" s="1"/>
  <c r="O54" s="1"/>
  <c r="N52"/>
  <c r="O52" s="1"/>
  <c r="N66"/>
  <c r="O66" s="1"/>
  <c r="O70" s="1"/>
  <c r="N68"/>
  <c r="O68" s="1"/>
  <c r="N73"/>
  <c r="M74"/>
  <c r="N75"/>
  <c r="O75" s="1"/>
  <c r="M76"/>
  <c r="O76" s="1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K4" i="4"/>
  <c r="P6"/>
  <c r="G8"/>
  <c r="P17"/>
  <c r="I35" i="5"/>
  <c r="K35" s="1"/>
  <c r="M38"/>
  <c r="K14" s="1"/>
  <c r="S7" i="8"/>
  <c r="T5" i="10"/>
  <c r="T14" s="1"/>
  <c r="U7"/>
  <c r="V7" i="12"/>
  <c r="N8"/>
  <c r="K4" i="14"/>
  <c r="P15"/>
  <c r="O8" i="18"/>
  <c r="K4" i="24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N6" i="9"/>
  <c r="J4"/>
  <c r="G17" i="14"/>
  <c r="T5"/>
  <c r="N8"/>
  <c r="P8" s="1"/>
  <c r="N6"/>
  <c r="O9" i="16"/>
  <c r="O8"/>
  <c r="O8" i="21"/>
  <c r="P8" s="1"/>
  <c r="O7"/>
  <c r="T5" i="23"/>
  <c r="T37" s="1"/>
  <c r="E7" i="25"/>
  <c r="K4"/>
  <c r="N26" i="1"/>
  <c r="N27"/>
  <c r="N28"/>
  <c r="M73" i="2"/>
  <c r="N74"/>
  <c r="O74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35" i="4"/>
  <c r="I37" i="5"/>
  <c r="K37" s="1"/>
  <c r="M39"/>
  <c r="K4" i="8"/>
  <c r="P6" i="9"/>
  <c r="K4" i="10"/>
  <c r="K4" i="12"/>
  <c r="R13"/>
  <c r="N6"/>
  <c r="O7"/>
  <c r="P7" s="1"/>
  <c r="N9"/>
  <c r="O7" i="13"/>
  <c r="P7" s="1"/>
  <c r="O8"/>
  <c r="P8" s="1"/>
  <c r="R15"/>
  <c r="P6" i="14"/>
  <c r="T7"/>
  <c r="T8"/>
  <c r="N9"/>
  <c r="P9" s="1"/>
  <c r="P9" i="15"/>
  <c r="P7" i="17"/>
  <c r="P9"/>
  <c r="O9" i="18"/>
  <c r="J4" i="20"/>
  <c r="P6"/>
  <c r="O9" i="21"/>
  <c r="K4"/>
  <c r="K4" i="27"/>
  <c r="R37" i="14"/>
  <c r="N25"/>
  <c r="N23"/>
  <c r="O17"/>
  <c r="P17" s="1"/>
  <c r="O16"/>
  <c r="P16" s="1"/>
  <c r="N9" i="18"/>
  <c r="N8"/>
  <c r="N6"/>
  <c r="O6" i="21"/>
  <c r="B37" i="23"/>
  <c r="J4" s="1"/>
  <c r="R9"/>
  <c r="S9" s="1"/>
  <c r="C9"/>
  <c r="O6" s="1"/>
  <c r="P6" s="1"/>
  <c r="C32"/>
  <c r="R24"/>
  <c r="O17" i="24"/>
  <c r="P17" s="1"/>
  <c r="O16"/>
  <c r="P16" s="1"/>
  <c r="O14"/>
  <c r="P14" s="1"/>
  <c r="N9"/>
  <c r="P9" s="1"/>
  <c r="N7"/>
  <c r="P7" s="1"/>
  <c r="N9" i="25"/>
  <c r="P9" s="1"/>
  <c r="N8"/>
  <c r="P8" s="1"/>
  <c r="N6"/>
  <c r="P6" s="1"/>
  <c r="P11" s="1"/>
  <c r="T5" i="28"/>
  <c r="P23"/>
  <c r="O3"/>
  <c r="P3" s="1"/>
  <c r="P6" i="32"/>
  <c r="T6" i="9"/>
  <c r="T17" s="1"/>
  <c r="O7"/>
  <c r="P7" s="1"/>
  <c r="O8"/>
  <c r="P8" s="1"/>
  <c r="U5" i="10"/>
  <c r="N7"/>
  <c r="P7" s="1"/>
  <c r="O6" i="11"/>
  <c r="P6" s="1"/>
  <c r="P12" s="1"/>
  <c r="U5" i="12"/>
  <c r="O15"/>
  <c r="P15" s="1"/>
  <c r="P19" s="1"/>
  <c r="N22" i="14"/>
  <c r="G12" i="15"/>
  <c r="P7"/>
  <c r="S7" i="16"/>
  <c r="B14"/>
  <c r="G12" i="17"/>
  <c r="O8" i="20"/>
  <c r="P8" s="1"/>
  <c r="O9"/>
  <c r="P9" s="1"/>
  <c r="N9" i="21"/>
  <c r="T20"/>
  <c r="S7"/>
  <c r="U8"/>
  <c r="D17" i="22"/>
  <c r="K4" i="31"/>
  <c r="P14" i="28"/>
  <c r="N15"/>
  <c r="O16"/>
  <c r="P16" s="1"/>
  <c r="O24"/>
  <c r="O25"/>
  <c r="P25" s="1"/>
  <c r="B36"/>
  <c r="J4" s="1"/>
  <c r="O6" i="29"/>
  <c r="O7"/>
  <c r="O9"/>
  <c r="P9" s="1"/>
  <c r="O6" i="30"/>
  <c r="P6" s="1"/>
  <c r="O8"/>
  <c r="P8" s="1"/>
  <c r="O9"/>
  <c r="P9" s="1"/>
  <c r="O7" i="31"/>
  <c r="P7" s="1"/>
  <c r="S6" i="32"/>
  <c r="O7"/>
  <c r="P7" s="1"/>
  <c r="O9"/>
  <c r="P9" s="1"/>
  <c r="O7" i="33"/>
  <c r="P7" s="1"/>
  <c r="O6" i="34"/>
  <c r="P6" s="1"/>
  <c r="O8"/>
  <c r="P8" s="1"/>
  <c r="O9"/>
  <c r="P9" s="1"/>
  <c r="T9" i="14"/>
  <c r="N14"/>
  <c r="P14" s="1"/>
  <c r="P19" s="1"/>
  <c r="O6" i="15"/>
  <c r="P6" s="1"/>
  <c r="P11" s="1"/>
  <c r="O6" i="19"/>
  <c r="P6" s="1"/>
  <c r="P11" s="1"/>
  <c r="O8"/>
  <c r="P8" s="1"/>
  <c r="N7" i="21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C6" i="28"/>
  <c r="R10"/>
  <c r="R38" s="1"/>
  <c r="O15"/>
  <c r="P15" s="1"/>
  <c r="R20"/>
  <c r="T22"/>
  <c r="S22" s="1"/>
  <c r="N24"/>
  <c r="N6" i="29"/>
  <c r="Q6" s="1"/>
  <c r="N7"/>
  <c r="T5" i="31"/>
  <c r="O8"/>
  <c r="P8" s="1"/>
  <c r="P11" s="1"/>
  <c r="S5" i="32"/>
  <c r="T5" s="1"/>
  <c r="T35" s="1"/>
  <c r="W35" s="1"/>
  <c r="O6" i="33"/>
  <c r="P6" s="1"/>
  <c r="O8"/>
  <c r="P8" s="1"/>
  <c r="K4" i="28" l="1"/>
  <c r="K4" i="20"/>
  <c r="K4" i="15"/>
  <c r="P9" i="10"/>
  <c r="P8"/>
  <c r="K4" i="9"/>
  <c r="T17" i="31"/>
  <c r="S5"/>
  <c r="N7" i="16"/>
  <c r="N6"/>
  <c r="J4"/>
  <c r="N8"/>
  <c r="N9"/>
  <c r="N3" i="21"/>
  <c r="O3"/>
  <c r="S5" i="14"/>
  <c r="T37"/>
  <c r="M57" i="2"/>
  <c r="O57" s="1"/>
  <c r="D31"/>
  <c r="T22" s="1"/>
  <c r="T36" s="1"/>
  <c r="T20"/>
  <c r="S20" s="1"/>
  <c r="R20"/>
  <c r="R22"/>
  <c r="O20" i="1"/>
  <c r="P20" s="1"/>
  <c r="O21"/>
  <c r="P21" s="1"/>
  <c r="O19"/>
  <c r="P19" s="1"/>
  <c r="O6"/>
  <c r="N3" s="1"/>
  <c r="P3" s="1"/>
  <c r="O4" i="2"/>
  <c r="M4"/>
  <c r="P19" i="26"/>
  <c r="P11" i="34"/>
  <c r="P11" i="30"/>
  <c r="P7" i="29"/>
  <c r="P24" i="28"/>
  <c r="P28" s="1"/>
  <c r="O3" i="31"/>
  <c r="G13" i="16"/>
  <c r="N3" i="32"/>
  <c r="O3"/>
  <c r="P3" s="1"/>
  <c r="P20" i="24"/>
  <c r="G36" i="28"/>
  <c r="P9" i="21"/>
  <c r="P11" i="14"/>
  <c r="R37" i="23"/>
  <c r="P7" i="21"/>
  <c r="P8" i="16"/>
  <c r="P8" i="18"/>
  <c r="P6" i="16"/>
  <c r="P8" i="12"/>
  <c r="P11" i="10"/>
  <c r="S18" i="1"/>
  <c r="D42"/>
  <c r="R32"/>
  <c r="P27"/>
  <c r="P35"/>
  <c r="N8" i="28"/>
  <c r="P8" s="1"/>
  <c r="N9"/>
  <c r="P9" s="1"/>
  <c r="O6" i="8"/>
  <c r="P6" s="1"/>
  <c r="O7"/>
  <c r="P7" s="1"/>
  <c r="H41" i="5"/>
  <c r="I41" s="1"/>
  <c r="K41" s="1"/>
  <c r="H38"/>
  <c r="P11" i="33"/>
  <c r="P11" i="26"/>
  <c r="P6" i="29"/>
  <c r="P11" s="1"/>
  <c r="P19" i="28"/>
  <c r="N3" i="31"/>
  <c r="P11" i="32"/>
  <c r="T38" i="28"/>
  <c r="W38" s="1"/>
  <c r="P11" i="20"/>
  <c r="P9" i="18"/>
  <c r="P12" i="9"/>
  <c r="P9" i="16"/>
  <c r="M46" i="5"/>
  <c r="O73" i="2"/>
  <c r="O78" s="1"/>
  <c r="T32" i="1"/>
  <c r="P11" i="24"/>
  <c r="P6" i="18"/>
  <c r="P11" i="17"/>
  <c r="P7" i="16"/>
  <c r="P6" i="12"/>
  <c r="P11" s="1"/>
  <c r="P9"/>
  <c r="G37" i="23"/>
  <c r="D37" i="2"/>
  <c r="K4" i="1"/>
  <c r="B37" i="2"/>
  <c r="P26" i="1"/>
  <c r="P31" s="1"/>
  <c r="P28"/>
  <c r="P34"/>
  <c r="P39" s="1"/>
  <c r="P36"/>
  <c r="P3" i="21" l="1"/>
  <c r="K4" i="16"/>
  <c r="I42" i="1"/>
  <c r="G7"/>
  <c r="M58" i="2"/>
  <c r="R36"/>
  <c r="O24" i="14"/>
  <c r="P24" s="1"/>
  <c r="O22"/>
  <c r="P22" s="1"/>
  <c r="O23"/>
  <c r="P23" s="1"/>
  <c r="O25"/>
  <c r="P25" s="1"/>
  <c r="P11" i="8"/>
  <c r="P11" i="28"/>
  <c r="P12" i="16"/>
  <c r="P11" i="21"/>
  <c r="P3" i="31"/>
  <c r="P6" i="1"/>
  <c r="P23"/>
  <c r="J7" i="2"/>
  <c r="J8" s="1"/>
  <c r="J4"/>
  <c r="H39" i="5"/>
  <c r="I39" s="1"/>
  <c r="K39" s="1"/>
  <c r="I38"/>
  <c r="K38" s="1"/>
  <c r="J13" s="1"/>
  <c r="O13" i="1"/>
  <c r="P13" s="1"/>
  <c r="O12"/>
  <c r="P12" s="1"/>
  <c r="O11"/>
  <c r="P11" s="1"/>
  <c r="N60" i="2"/>
  <c r="O60" s="1"/>
  <c r="N58"/>
  <c r="O58" s="1"/>
  <c r="O62" s="1"/>
  <c r="N59"/>
  <c r="O59" s="1"/>
  <c r="G36"/>
  <c r="P11" i="18"/>
  <c r="K4" i="2" l="1"/>
  <c r="P15" i="1"/>
  <c r="O46" i="5"/>
  <c r="P46" s="1"/>
  <c r="J15"/>
  <c r="J16" s="1"/>
  <c r="P27" i="14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<sst xmlns="http://schemas.openxmlformats.org/spreadsheetml/2006/main" count="697" uniqueCount="88">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</sst>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4581504"/>
        <c:axId val="74583424"/>
      </c:lineChart>
      <c:dateAx>
        <c:axId val="74581504"/>
        <c:scaling>
          <c:orientation val="minMax"/>
        </c:scaling>
        <c:axPos val="b"/>
        <c:numFmt formatCode="dd/mm/yy;@" sourceLinked="1"/>
        <c:majorTickMark val="none"/>
        <c:tickLblPos val="nextTo"/>
        <c:crossAx val="74583424"/>
        <c:crosses val="autoZero"/>
        <c:lblOffset val="100"/>
      </c:dateAx>
      <c:valAx>
        <c:axId val="7458342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45815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1847.296303859921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949.34938220297011</v>
      </c>
      <c r="K4" s="4">
        <f>(J4/D42-1)</f>
        <v>-0.33294681075246579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2769.3388377975584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4.8457300000000003E-3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4.8457300000000003E-3</v>
      </c>
      <c r="C12" s="40">
        <v>0</v>
      </c>
      <c r="D12" s="26">
        <f t="shared" si="0"/>
        <v>0</v>
      </c>
      <c r="E12" s="38">
        <f>(B12*J3)</f>
        <v>8.9514991185031363</v>
      </c>
      <c r="I12" t="s">
        <v>13</v>
      </c>
      <c r="J12">
        <f>(J11-B42)</f>
        <v>8.6087110000000022E-2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159.02840011298247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0.51391289000000007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0.51391288999999996</v>
      </c>
      <c r="D42" s="23">
        <f>(SUM(D5:D41))</f>
        <v>1423.1989255217843</v>
      </c>
      <c r="H42" t="s">
        <v>9</v>
      </c>
      <c r="I42" s="39">
        <f>D42/B42</f>
        <v>2769.3388377975584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O38" sqref="O3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1.840186093974074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17.404960696610821</v>
      </c>
      <c r="K4" s="4">
        <f>(J4/D14-1)</f>
        <v>-0.48369194102177804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0.45370477999999997</v>
      </c>
      <c r="S5" s="40">
        <v>0</v>
      </c>
      <c r="T5" s="26">
        <f>(D6)</f>
        <v>0</v>
      </c>
      <c r="U5" s="38">
        <f>(R5*J3)</f>
        <v>0.83490122692556645</v>
      </c>
    </row>
    <row r="6" spans="2:21">
      <c r="B6" s="36">
        <v>0.45370477999999997</v>
      </c>
      <c r="C6" s="40">
        <v>0</v>
      </c>
      <c r="D6" s="26">
        <f>(B6*C6)</f>
        <v>0</v>
      </c>
      <c r="E6" s="38">
        <f>(B6*J3)</f>
        <v>0.83490122692556645</v>
      </c>
      <c r="M6" t="s">
        <v>11</v>
      </c>
      <c r="N6" s="29">
        <f>(SUM(R5:R7)/5)</f>
        <v>1.8916522360000001</v>
      </c>
      <c r="O6" s="38">
        <f>($C$5*Params!K8)</f>
        <v>4.9302941984076982</v>
      </c>
      <c r="P6" s="38">
        <f>(O6*N6)</f>
        <v>9.3264020445557509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1.8916522360000001</v>
      </c>
      <c r="O7" s="38">
        <f>($C$5*Params!K9)</f>
        <v>6.0680543980402435</v>
      </c>
      <c r="P7" s="38">
        <f>(O7*N7)</f>
        <v>11.47864867022246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0.31092666296045385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1.8916522360000001</v>
      </c>
      <c r="O8" s="38">
        <f>($C$5*Params!K10)</f>
        <v>8.3435747973053349</v>
      </c>
      <c r="P8" s="38">
        <f>(O8*N8)</f>
        <v>15.783141921555885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1.8916522360000001</v>
      </c>
      <c r="O9" s="38">
        <f>($C$5*Params!K11)</f>
        <v>15.170135995100608</v>
      </c>
      <c r="P9" s="38">
        <f>(O9*N9)</f>
        <v>28.696621675556152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65.284814311890244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3.5641242897037437</v>
      </c>
    </row>
    <row r="14" spans="2:21">
      <c r="B14" s="29">
        <f>(SUM(B5:B13))</f>
        <v>9.4582611800000027</v>
      </c>
      <c r="D14" s="38">
        <f>(SUM(D5:D13))</f>
        <v>33.710418410000003</v>
      </c>
      <c r="R14" s="29">
        <f>(SUM(R5:R13))</f>
        <v>9.4582611800000009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8.3869350916387244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10.172274628867848</v>
      </c>
      <c r="K4" s="4">
        <f>(J4/D14-1)</f>
        <v>-6.9325285556464E-2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0.73751411130379929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0.151927397382978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12.451247831383141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33.988675480863733</v>
      </c>
      <c r="K4" s="4">
        <f>(J4/D13-1)</f>
        <v>-0.19374710041451859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0.1419270425557605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0.1419270425557605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0.60579383731000735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2.4578895289590189E-3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2.347988043259376</v>
      </c>
      <c r="K4" s="4">
        <f>(J4/D13-1)</f>
        <v>-0.17095530824011207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240.38384154003819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142.23854450898253</v>
      </c>
      <c r="K4" s="4">
        <f>(J4/D17-1)</f>
        <v>-0.17145059733861889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5.649020276190897E-2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2.2831657269472828E-2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0.31772974639396084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7.5564300506792664E-2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4.6360354020079981</v>
      </c>
      <c r="K4" s="4">
        <f>(J4/D13-1)</f>
        <v>-7.2792919598400396E-2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1.7611973275800521E-2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4.995679389098477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30.146539026862694</v>
      </c>
      <c r="K4" s="4">
        <f>(J4/D14-1)</f>
        <v>-0.11837643245851992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0.15455088364939457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0.15455088364939457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30.6808658743353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3.7879416187573209</v>
      </c>
      <c r="K4" s="4">
        <f>(J4/D13-1)</f>
        <v>-0.27154968870051521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8.0230464261386816E-2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4.0248731586687807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6.898000568126184</v>
      </c>
      <c r="K4" s="4">
        <f>(J4/D10-1)</f>
        <v>-0.19037552017298309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5.0389399509953798E-3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1.8520133794868261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8.4546735420767529</v>
      </c>
      <c r="K4" s="4">
        <f>(J4/D10-1)</f>
        <v>-0.16866533509569781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2.8398662040248223E-2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29379.64203291657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856.43830619462256</v>
      </c>
      <c r="K4" s="4">
        <f>(J4/D37-1)</f>
        <v>0.23822101290939157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3.3212999999999998E-4</v>
      </c>
      <c r="C6" s="40">
        <v>0</v>
      </c>
      <c r="D6" s="26">
        <f>(B6*C6)</f>
        <v>0</v>
      </c>
      <c r="E6" s="38">
        <f>(B6*J3)</f>
        <v>9.7578605083925805</v>
      </c>
      <c r="I6" t="s">
        <v>11</v>
      </c>
      <c r="J6">
        <v>0.03</v>
      </c>
      <c r="R6" s="24">
        <f t="shared" si="0"/>
        <v>3.3212999999999998E-4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8.4925999999999405E-4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24.950954792874551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23727.300479164507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2.8421469999999994E-2</v>
      </c>
      <c r="T36" s="38">
        <f>(SUM(T5:T25))</f>
        <v>507.58980017000005</v>
      </c>
    </row>
    <row r="37" spans="2:20">
      <c r="B37">
        <f>(SUM(B5:B36))</f>
        <v>2.9150740000000005E-2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7.5607414091400207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9.3038255058206971</v>
      </c>
      <c r="K4" s="4">
        <f>(J4/D10-1)</f>
        <v>0.11959392368480093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1.1475088451479992E-2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83.043249231397226</v>
      </c>
      <c r="M3" t="s">
        <v>4</v>
      </c>
      <c r="N3" s="24">
        <f>(INDEX(N5:N14,MATCH(MAX(O6),O5:O14,0))/0.9)</f>
        <v>3.4726666666666663E-2</v>
      </c>
      <c r="O3" s="39">
        <f>(MAX(O6)*0.85)</f>
        <v>77.56409154028286</v>
      </c>
      <c r="P3" s="38">
        <f>(O3*N3)</f>
        <v>2.6935423522222224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10.680731234337509</v>
      </c>
      <c r="K4" s="4">
        <f>(J4/D14-1)</f>
        <v>0.47404231852444068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5.2559733303535937E-2</v>
      </c>
      <c r="M6" t="s">
        <v>11</v>
      </c>
      <c r="N6" s="51">
        <f>-B10</f>
        <v>3.1253999999999997E-2</v>
      </c>
      <c r="O6" s="38">
        <f>P6/N6</f>
        <v>91.251872400332772</v>
      </c>
      <c r="P6" s="38">
        <f>-D10</f>
        <v>2.85198602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2" si="0">(D7/B7)</f>
        <v>68.808808808808806</v>
      </c>
      <c r="D7" s="38">
        <v>9.9672999999999998</v>
      </c>
      <c r="N7" s="51">
        <f>(SUM(R$5:R$8)/5)</f>
        <v>3.1974097999999999E-2</v>
      </c>
      <c r="O7" s="38">
        <f>($C$7*Params!K9)</f>
        <v>110.09409409409409</v>
      </c>
      <c r="P7" s="38">
        <f>(O7*N7)</f>
        <v>3.5201593537857856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3.1974097999999999E-2</v>
      </c>
      <c r="O8" s="38">
        <f>($C$7*Params!K10)</f>
        <v>151.37937937937937</v>
      </c>
      <c r="P8" s="38">
        <f>(O8*N8)</f>
        <v>4.8402191114554549</v>
      </c>
      <c r="R8" s="1">
        <f>(B8+B9)+B11+B12</f>
        <v>6.7759000000000014E-3</v>
      </c>
      <c r="S8" s="38">
        <v>0</v>
      </c>
      <c r="T8" s="38">
        <f>(D8+D9)+D11+D12</f>
        <v>-0.36943569000000043</v>
      </c>
      <c r="U8" s="39">
        <f>R8*J3-T8</f>
        <v>0.93212844246702498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3.1974097999999999E-2</v>
      </c>
      <c r="O9" s="38">
        <f>($C$7*Params!K11)</f>
        <v>275.23523523523522</v>
      </c>
      <c r="P9" s="38">
        <f>(O9*N9)</f>
        <v>8.8003983844644633</v>
      </c>
      <c r="R9" s="1">
        <f>B10</f>
        <v>-3.1253999999999997E-2</v>
      </c>
      <c r="S9" s="38">
        <f>T9/R9</f>
        <v>91.251872400332772</v>
      </c>
      <c r="T9" s="38">
        <f>D10</f>
        <v>-2.85198602</v>
      </c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20.012762869705703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F13" t="s">
        <v>9</v>
      </c>
      <c r="G13" s="38">
        <f>(D14/B14)</f>
        <v>56.337086247649893</v>
      </c>
    </row>
    <row r="14" spans="2:21">
      <c r="B14" s="1">
        <f>(SUM(B5:B13))</f>
        <v>0.12861649</v>
      </c>
      <c r="D14" s="38">
        <f>(SUM(D5:D13))</f>
        <v>7.2458782900000003</v>
      </c>
    </row>
    <row r="20" spans="18:20">
      <c r="R20">
        <f>(SUM(R5:R19))</f>
        <v>0.12861649</v>
      </c>
      <c r="T20" s="38">
        <f>(SUM(T5:T19))</f>
        <v>7.2458782899999985</v>
      </c>
    </row>
    <row r="34" spans="9:9">
      <c r="I34" s="39"/>
    </row>
  </sheetData>
  <conditionalFormatting sqref="C5 C7 O7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3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0.56194231101764569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1.4440406217890711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2.5232283074506336E-2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7.7490848988311434E-5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26.327418460737164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0.35599290382579124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4.8115746340660941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0.68516202660243986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33.523885683206196</v>
      </c>
      <c r="K4" s="4">
        <f>(J4/D18-1)</f>
        <v>-0.24096292308228606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0.19076945751830934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0.19076945751830934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0.46183294052297791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25.23667621857199</v>
      </c>
      <c r="K4" s="4">
        <f>(J4/D10-1)</f>
        <v>-0.36254922408254642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1.0996268638329714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0.40111476021912945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1.3295043793821351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27.354155313165908</v>
      </c>
      <c r="K4" s="4">
        <f>(J4/D19-1)</f>
        <v>-0.25259980031178153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8.069517236957667E-2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0.31538786625196713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0.32738174176211132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1.006541855672907E-5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4.4262480821012371</v>
      </c>
      <c r="K4" s="4">
        <f>(J4/D13-1)</f>
        <v>-0.12003020236555928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2.1777539589339016E-3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24.469461874470628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192.84872564118817</v>
      </c>
      <c r="K4" s="4">
        <f>(J4/D36-1)</f>
        <v>-2.6329534011342193E-2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5.1385869936388315E-2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0.15075667271161911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1.2914443649184518E-2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0.83669189540695521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7.716948048839728E-2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0.71588370826049208</v>
      </c>
      <c r="K4" s="4">
        <f>(J4/D13-1)</f>
        <v>0.43176741652098416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1.3544328056914585E-2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0.1431767416520984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6.163734211783475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10.404494604893028</v>
      </c>
      <c r="K4" s="4">
        <f>(J4/D10-1)</f>
        <v>9.0617883112476871E-2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1.1301946325410416E-2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tabSelected="1" workbookViewId="0">
      <selection activeCell="N7" sqref="N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0.63176152393029095</v>
      </c>
      <c r="M3" t="s">
        <v>4</v>
      </c>
      <c r="N3" s="19">
        <f>(INDEX(N5:N13,MATCH(MAX(O6:O7),O5:O13,0))/0.9)</f>
        <v>12.111111111111111</v>
      </c>
      <c r="O3" s="39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21.382917190455657</v>
      </c>
      <c r="K4" s="4">
        <f>(J4/D13-1)</f>
        <v>3.070005529266707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54.173891810000001</v>
      </c>
      <c r="S5" s="38">
        <f>(T5/R5)</f>
        <v>0.3525683564878076</v>
      </c>
      <c r="T5" s="38">
        <f>(SUM(D5:D7))</f>
        <v>19.100000000000001</v>
      </c>
    </row>
    <row r="6" spans="2:20">
      <c r="B6" s="20">
        <v>0.59888034000000001</v>
      </c>
      <c r="C6" s="40">
        <v>0</v>
      </c>
      <c r="D6" s="40">
        <f>(B6*C6)</f>
        <v>0</v>
      </c>
      <c r="E6" s="38">
        <f>(B6*J3)</f>
        <v>0.37834955625029076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11.282167073333335</v>
      </c>
      <c r="O8" s="38">
        <f>($C$5*Params!K10)</f>
        <v>0.78521945271816052</v>
      </c>
      <c r="P8" s="38">
        <f>(O8*N8)</f>
        <v>8.8589770547976521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11.282167073333335</v>
      </c>
      <c r="O9" s="38">
        <f>($C$5*Params!K11)</f>
        <v>1.4276717322148371</v>
      </c>
      <c r="P9" s="38">
        <f>(O9*N9)</f>
        <v>16.107231008723002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36.243554175977344</v>
      </c>
    </row>
    <row r="12" spans="2:20">
      <c r="F12" t="s">
        <v>9</v>
      </c>
      <c r="G12" s="38">
        <f>(D13/B13)</f>
        <v>0.15522375077562006</v>
      </c>
    </row>
    <row r="13" spans="2:20">
      <c r="B13" s="19">
        <f>(SUM(B5:B12))</f>
        <v>33.846501220000007</v>
      </c>
      <c r="D13" s="38">
        <f>(SUM(D5:D12))</f>
        <v>5.2537808700000017</v>
      </c>
    </row>
    <row r="17" spans="14:20">
      <c r="R17">
        <f>(SUM(R5:R16))</f>
        <v>33.846501220000007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14" sqref="J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0.10663195215035499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4.3596459475949398</v>
      </c>
      <c r="K4" s="4">
        <f>(J4/D11-1)</f>
        <v>1.5761448215844931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0.82511097334917094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2.4128876964734745</v>
      </c>
      <c r="K4" s="4">
        <f>(J4/D10-1)</f>
        <v>-0.19570410117550852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2.49379062876815E-3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1.4947781028836291</v>
      </c>
      <c r="K4" s="4">
        <f>(J4/D10-1)</f>
        <v>-0.50174063237212363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0.1240264991768332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0.75455241569201781</v>
      </c>
      <c r="K4" s="4">
        <f>(J4/D9-1)</f>
        <v>-0.973861551471215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7" sqref="N7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602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1.604830487130912E-3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0.84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5.8533425285424912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-263.10065747145745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-183.71065747145744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602</v>
      </c>
      <c r="E34">
        <f t="shared" ref="E34:E40" si="1">C34*D34</f>
        <v>3764.9079999999999</v>
      </c>
      <c r="F34" s="29">
        <f t="shared" ref="F34:F40" si="2">E34*$N$5</f>
        <v>3162.5227199999999</v>
      </c>
      <c r="G34" s="38">
        <v>3.5</v>
      </c>
      <c r="H34" s="30">
        <f>G50</f>
        <v>1.5615590400000001</v>
      </c>
      <c r="I34" s="39">
        <f t="shared" ref="I34:I41" si="3">((F34-H34*D34)*$J$3-G34)</f>
        <v>6.667826928235554E-2</v>
      </c>
      <c r="J34">
        <v>1</v>
      </c>
      <c r="K34" s="44">
        <f t="shared" ref="K34:K40" si="4">I34*J34</f>
        <v>6.667826928235554E-2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602</v>
      </c>
      <c r="E35">
        <f t="shared" si="1"/>
        <v>581.53199999999993</v>
      </c>
      <c r="F35" s="29">
        <f t="shared" si="2"/>
        <v>488.48687999999993</v>
      </c>
      <c r="G35" s="38">
        <v>3.5</v>
      </c>
      <c r="H35" s="30">
        <f>G51</f>
        <v>0.21337130135885166</v>
      </c>
      <c r="I35" s="39">
        <f t="shared" si="3"/>
        <v>-2.9222010736512294</v>
      </c>
      <c r="J35">
        <v>1</v>
      </c>
      <c r="K35" s="44">
        <f t="shared" si="4"/>
        <v>-2.9222010736512294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602</v>
      </c>
      <c r="E36">
        <f t="shared" si="1"/>
        <v>512.30200000000002</v>
      </c>
      <c r="F36" s="29">
        <f t="shared" si="2"/>
        <v>430.33368000000002</v>
      </c>
      <c r="G36" s="38">
        <v>3.5</v>
      </c>
      <c r="H36" s="30">
        <f>G52</f>
        <v>0.18479602162162162</v>
      </c>
      <c r="I36" s="39">
        <f t="shared" si="3"/>
        <v>-2.9879202969148886</v>
      </c>
      <c r="J36">
        <v>1</v>
      </c>
      <c r="K36" s="44">
        <f t="shared" si="4"/>
        <v>-2.9879202969148886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568</v>
      </c>
      <c r="E37">
        <f t="shared" si="1"/>
        <v>483.36799999999999</v>
      </c>
      <c r="F37" s="29">
        <f t="shared" si="2"/>
        <v>406.02911999999998</v>
      </c>
      <c r="G37" s="38">
        <v>0</v>
      </c>
      <c r="H37" s="30">
        <f>G52</f>
        <v>0.18479602162162162</v>
      </c>
      <c r="I37" s="39">
        <f t="shared" si="3"/>
        <v>0.48315825806037077</v>
      </c>
      <c r="J37">
        <v>3</v>
      </c>
      <c r="K37" s="44">
        <f t="shared" si="4"/>
        <v>1.4494747741811123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510</v>
      </c>
      <c r="E38">
        <f t="shared" si="1"/>
        <v>434.01</v>
      </c>
      <c r="F38" s="29">
        <f t="shared" si="2"/>
        <v>364.5684</v>
      </c>
      <c r="G38" s="38">
        <v>0</v>
      </c>
      <c r="H38" s="30">
        <f>H37</f>
        <v>0.18479602162162162</v>
      </c>
      <c r="I38" s="39">
        <f t="shared" si="3"/>
        <v>0.43382167537110755</v>
      </c>
      <c r="J38">
        <v>1</v>
      </c>
      <c r="K38" s="44">
        <f t="shared" si="4"/>
        <v>0.43382167537110755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462</v>
      </c>
      <c r="E39">
        <f t="shared" si="1"/>
        <v>393.16199999999998</v>
      </c>
      <c r="F39" s="29">
        <f t="shared" si="2"/>
        <v>330.25608</v>
      </c>
      <c r="G39" s="38">
        <v>0</v>
      </c>
      <c r="H39" s="30">
        <f>H38</f>
        <v>0.18479602162162162</v>
      </c>
      <c r="I39" s="39">
        <f t="shared" si="3"/>
        <v>0.39299140004206218</v>
      </c>
      <c r="J39">
        <v>1</v>
      </c>
      <c r="K39" s="44">
        <f t="shared" si="4"/>
        <v>0.39299140004206218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56.800800000000002</v>
      </c>
      <c r="G40" s="45">
        <v>0</v>
      </c>
      <c r="H40" s="32">
        <f>H35</f>
        <v>0.21337130135885166</v>
      </c>
      <c r="I40" s="45">
        <f t="shared" si="3"/>
        <v>6.7185921668461726E-2</v>
      </c>
      <c r="J40" s="16">
        <v>1</v>
      </c>
      <c r="K40" s="46">
        <f t="shared" si="4"/>
        <v>6.7185921668461726E-2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328</v>
      </c>
      <c r="E41">
        <f>(C41*D41)</f>
        <v>279.12799999999999</v>
      </c>
      <c r="F41" s="29">
        <f>(E41*$N$5)</f>
        <v>234.46751999999998</v>
      </c>
      <c r="G41" s="38">
        <v>0</v>
      </c>
      <c r="H41" s="29">
        <f>(H37)</f>
        <v>0.18479602162162162</v>
      </c>
      <c r="I41" s="39">
        <f t="shared" si="3"/>
        <v>0.27900688141514368</v>
      </c>
      <c r="J41">
        <v>1</v>
      </c>
      <c r="K41" s="44">
        <f>(I41*J41)</f>
        <v>0.27900688141514368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1.0469905285424925</v>
      </c>
      <c r="P46">
        <f>(O46/J3)</f>
        <v>652.39945086928401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0.29609761189241712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29.891077096099593</v>
      </c>
      <c r="K4" s="4">
        <f>(J4/D13-1)</f>
        <v>-0.13082159660186643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0.54473199000000005</v>
      </c>
      <c r="C6" s="40">
        <v>0</v>
      </c>
      <c r="D6" s="40">
        <f>(B6*C6)</f>
        <v>0</v>
      </c>
      <c r="E6" s="38">
        <f>(B6*J3)</f>
        <v>0.16129384136040406</v>
      </c>
      <c r="M6" t="s">
        <v>11</v>
      </c>
      <c r="N6" s="1">
        <f>($B$13/5)</f>
        <v>20.190015654</v>
      </c>
      <c r="O6" s="38">
        <f>($S$7*Params!K8)</f>
        <v>0.45077040430278165</v>
      </c>
      <c r="P6" s="38">
        <f>(O6*N6)</f>
        <v>9.1010615192330704</v>
      </c>
      <c r="R6" s="2">
        <f>(B6)</f>
        <v>0.54473199000000005</v>
      </c>
      <c r="S6" s="40">
        <v>0</v>
      </c>
      <c r="T6" s="40">
        <f>(D6)</f>
        <v>0</v>
      </c>
      <c r="U6" s="38">
        <f>(R6*J3)</f>
        <v>0.16129384136040406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20.190015654</v>
      </c>
      <c r="O7" s="38">
        <f>($S$7*Params!K9)</f>
        <v>0.55479434375726977</v>
      </c>
      <c r="P7" s="38">
        <f>(O7*N7)</f>
        <v>11.201306485209933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20.190015654</v>
      </c>
      <c r="O8" s="38">
        <f>($C$7*Params!K10)</f>
        <v>0.76284222266624591</v>
      </c>
      <c r="P8" s="38">
        <f>(O8*N8)</f>
        <v>15.401796417163657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20.190015654</v>
      </c>
      <c r="O9" s="38">
        <f>($C$7*Params!K11)</f>
        <v>1.3869858593931743</v>
      </c>
      <c r="P9" s="38">
        <f>(O9*N9)</f>
        <v>28.003266213024833</v>
      </c>
    </row>
    <row r="10" spans="2:21">
      <c r="N10" s="1"/>
      <c r="P10" s="38"/>
    </row>
    <row r="11" spans="2:21">
      <c r="P11" s="38">
        <f>(SUM(P6:P9))</f>
        <v>63.707430634631493</v>
      </c>
    </row>
    <row r="12" spans="2:21">
      <c r="F12" t="s">
        <v>9</v>
      </c>
      <c r="G12" s="35">
        <f>(D13/B13)</f>
        <v>0.34066379322679446</v>
      </c>
    </row>
    <row r="13" spans="2:21">
      <c r="B13" s="1">
        <f>(SUM(B5:B12))</f>
        <v>100.95007827000001</v>
      </c>
      <c r="D13" s="38">
        <f>(SUM(D5:D12))</f>
        <v>34.390036590000001</v>
      </c>
      <c r="R13" s="1">
        <f>(SUM(R5:R12))</f>
        <v>100.95007827000001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0.11311162208661189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7.1475837028520894</v>
      </c>
      <c r="K4" s="4">
        <f>(J4/D14-1)</f>
        <v>-0.27257453361331996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5.0642740380224947E-2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5.0642740380224947E-2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2023-08-11T08:19:59Z</dcterms:modified>
</cp:coreProperties>
</file>