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N2"/>
  <c r="Q2"/>
  <c r="T2"/>
  <c r="H2"/>
  <c r="C50" l="1"/>
  <c r="C26" i="2" l="1"/>
  <c r="C14" i="1" l="1"/>
  <c r="C4"/>
  <c r="C36"/>
  <c r="C25"/>
  <c r="C45" l="1"/>
  <c r="C47" l="1"/>
  <c r="C46" l="1"/>
  <c r="C48"/>
  <c r="C18"/>
  <c r="C19"/>
  <c r="C44" l="1"/>
  <c r="C31" l="1"/>
  <c r="C35" l="1"/>
  <c r="C24"/>
  <c r="C39" l="1"/>
  <c r="C33" l="1"/>
  <c r="C34" l="1"/>
  <c r="C30" l="1"/>
  <c r="C21" l="1"/>
  <c r="C23"/>
  <c r="C49" l="1"/>
  <c r="C22" l="1"/>
  <c r="C26" l="1"/>
  <c r="C29" l="1"/>
  <c r="C32"/>
  <c r="C28"/>
  <c r="C13" l="1"/>
  <c r="C12" l="1"/>
  <c r="C41" l="1"/>
  <c r="C37" l="1"/>
  <c r="C16" l="1"/>
  <c r="C42" l="1"/>
  <c r="C15"/>
  <c r="C38" l="1"/>
  <c r="C40" l="1"/>
  <c r="C27" l="1"/>
  <c r="C17" l="1"/>
  <c r="C43" l="1"/>
  <c r="C20" l="1"/>
  <c r="C7" l="1"/>
  <c r="D20" l="1"/>
  <c r="D40"/>
  <c r="D29"/>
  <c r="D22"/>
  <c r="D45"/>
  <c r="D30"/>
  <c r="D28"/>
  <c r="D24"/>
  <c r="D14"/>
  <c r="D33"/>
  <c r="D18"/>
  <c r="D46"/>
  <c r="D17"/>
  <c r="D27"/>
  <c r="D32"/>
  <c r="Q3"/>
  <c r="M8"/>
  <c r="D15"/>
  <c r="D19"/>
  <c r="D34"/>
  <c r="D42"/>
  <c r="D43"/>
  <c r="D50"/>
  <c r="D35"/>
  <c r="D36"/>
  <c r="D16"/>
  <c r="D47"/>
  <c r="D13"/>
  <c r="D44"/>
  <c r="D49"/>
  <c r="D21"/>
  <c r="D12"/>
  <c r="D41"/>
  <c r="D26"/>
  <c r="D31"/>
  <c r="N8"/>
  <c r="M9"/>
  <c r="D37"/>
  <c r="N9"/>
  <c r="D23"/>
  <c r="D25"/>
  <c r="D39"/>
  <c r="D7"/>
  <c r="E7" s="1"/>
  <c r="D38"/>
  <c r="D48"/>
  <c r="N10" l="1"/>
  <c r="M10"/>
  <c r="N11" l="1"/>
  <c r="M11"/>
  <c r="N12" l="1"/>
  <c r="M12"/>
  <c r="N13" l="1"/>
  <c r="M13"/>
  <c r="M14" l="1"/>
  <c r="N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<sst xmlns="http://schemas.openxmlformats.org/spreadsheetml/2006/main" count="100" uniqueCount="62">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</sst>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1254.1223257937131</c:v>
                </c:pt>
                <c:pt idx="1">
                  <c:v>1196.2777931246055</c:v>
                </c:pt>
                <c:pt idx="2">
                  <c:v>260.71000000000004</c:v>
                </c:pt>
                <c:pt idx="3">
                  <c:v>226.36490812502001</c:v>
                </c:pt>
                <c:pt idx="4">
                  <c:v>936.34804238675406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1196.2777931246055</v>
          </cell>
        </row>
      </sheetData>
      <sheetData sheetId="1">
        <row r="4">
          <cell r="J4">
            <v>1254.1223257937131</v>
          </cell>
        </row>
      </sheetData>
      <sheetData sheetId="2">
        <row r="2">
          <cell r="Y2">
            <v>61.82</v>
          </cell>
        </row>
      </sheetData>
      <sheetData sheetId="3">
        <row r="4">
          <cell r="J4">
            <v>3.53189896038938</v>
          </cell>
        </row>
      </sheetData>
      <sheetData sheetId="4">
        <row r="47">
          <cell r="M47">
            <v>128.85000000000002</v>
          </cell>
          <cell r="O47">
            <v>1.3787079756298688</v>
          </cell>
        </row>
      </sheetData>
      <sheetData sheetId="5">
        <row r="4">
          <cell r="C4">
            <v>-100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45.556026790248715</v>
          </cell>
        </row>
      </sheetData>
      <sheetData sheetId="8">
        <row r="4">
          <cell r="J4">
            <v>9.5785840991603504</v>
          </cell>
        </row>
      </sheetData>
      <sheetData sheetId="9">
        <row r="4">
          <cell r="J4">
            <v>19.446777738822842</v>
          </cell>
        </row>
      </sheetData>
      <sheetData sheetId="10">
        <row r="4">
          <cell r="J4">
            <v>11.797927795470788</v>
          </cell>
        </row>
      </sheetData>
      <sheetData sheetId="11">
        <row r="4">
          <cell r="J4">
            <v>53.103795385192548</v>
          </cell>
        </row>
      </sheetData>
      <sheetData sheetId="12">
        <row r="4">
          <cell r="J4">
            <v>2.4714079483485922</v>
          </cell>
        </row>
      </sheetData>
      <sheetData sheetId="13">
        <row r="4">
          <cell r="J4">
            <v>158.65035694753513</v>
          </cell>
        </row>
      </sheetData>
      <sheetData sheetId="14">
        <row r="4">
          <cell r="J4">
            <v>5.4847888560271354</v>
          </cell>
        </row>
      </sheetData>
      <sheetData sheetId="15">
        <row r="4">
          <cell r="J4">
            <v>38.312604603583452</v>
          </cell>
        </row>
      </sheetData>
      <sheetData sheetId="16">
        <row r="4">
          <cell r="J4">
            <v>6.4050996051613689</v>
          </cell>
        </row>
      </sheetData>
      <sheetData sheetId="17">
        <row r="4">
          <cell r="J4">
            <v>11.177053419136019</v>
          </cell>
        </row>
      </sheetData>
      <sheetData sheetId="18">
        <row r="4">
          <cell r="J4">
            <v>12.491167384423768</v>
          </cell>
        </row>
      </sheetData>
      <sheetData sheetId="19">
        <row r="4">
          <cell r="J4">
            <v>8.2677098058825553</v>
          </cell>
        </row>
      </sheetData>
      <sheetData sheetId="20">
        <row r="4">
          <cell r="J4">
            <v>11.835720826402509</v>
          </cell>
        </row>
      </sheetData>
      <sheetData sheetId="21">
        <row r="4">
          <cell r="J4">
            <v>4.613749966155563</v>
          </cell>
        </row>
      </sheetData>
      <sheetData sheetId="22">
        <row r="4">
          <cell r="J4">
            <v>34.323491220666149</v>
          </cell>
        </row>
      </sheetData>
      <sheetData sheetId="23">
        <row r="4">
          <cell r="J4">
            <v>43.680565054328497</v>
          </cell>
        </row>
      </sheetData>
      <sheetData sheetId="24">
        <row r="4">
          <cell r="J4">
            <v>39.103251155623965</v>
          </cell>
        </row>
      </sheetData>
      <sheetData sheetId="25">
        <row r="4">
          <cell r="J4">
            <v>48.998806931306198</v>
          </cell>
        </row>
      </sheetData>
      <sheetData sheetId="26">
        <row r="4">
          <cell r="J4">
            <v>3.9540235247845792</v>
          </cell>
        </row>
      </sheetData>
      <sheetData sheetId="27">
        <row r="4">
          <cell r="J4">
            <v>226.36490812502001</v>
          </cell>
        </row>
      </sheetData>
      <sheetData sheetId="28">
        <row r="4">
          <cell r="J4">
            <v>0.96609450205471525</v>
          </cell>
        </row>
      </sheetData>
      <sheetData sheetId="29">
        <row r="4">
          <cell r="J4">
            <v>11.693913893587636</v>
          </cell>
        </row>
      </sheetData>
      <sheetData sheetId="30">
        <row r="4">
          <cell r="J4">
            <v>19.310400874194787</v>
          </cell>
        </row>
      </sheetData>
      <sheetData sheetId="31">
        <row r="4">
          <cell r="J4">
            <v>3.9843111639095876</v>
          </cell>
        </row>
      </sheetData>
      <sheetData sheetId="32">
        <row r="4">
          <cell r="J4">
            <v>2.3784306944813447</v>
          </cell>
        </row>
      </sheetData>
      <sheetData sheetId="33">
        <row r="4">
          <cell r="J4">
            <v>2.5242186136782165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9.93+37.53</f>
        <v>47.46</v>
      </c>
      <c r="M2" t="s">
        <v>61</v>
      </c>
      <c r="N2" s="9">
        <f>203.05+16.03+38.5+3.13</f>
        <v>260.71000000000004</v>
      </c>
      <c r="P2" t="s">
        <v>8</v>
      </c>
      <c r="Q2" s="10">
        <f>N2+K2+H2</f>
        <v>308.36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7.9036010698052508E-2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3901.5127063795258</v>
      </c>
      <c r="D7" s="20">
        <f>(C7*[1]Feuil1!$K$2-C4)/C4</f>
        <v>0.43921078182404316</v>
      </c>
      <c r="E7" s="31">
        <f>C7-C7/(1+D7)</f>
        <v>1190.6431411621343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1254.1223257937131</v>
      </c>
    </row>
    <row r="9" spans="2:20">
      <c r="M9" s="17" t="str">
        <f>IF(C13&gt;C7*[2]Params!F8,B13,"Others")</f>
        <v>ETH</v>
      </c>
      <c r="N9" s="18">
        <f>IF(C13&gt;C7*0.1,C13,C7)</f>
        <v>1196.2777931246055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260.71000000000004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226.36490812502001</v>
      </c>
    </row>
    <row r="12" spans="2:20">
      <c r="B12" s="7" t="s">
        <v>4</v>
      </c>
      <c r="C12" s="1">
        <f>[2]BTC!J4</f>
        <v>1254.1223257937131</v>
      </c>
      <c r="D12" s="20">
        <f>C12/$C$7</f>
        <v>0.32144514709462446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936.34804238675406</v>
      </c>
    </row>
    <row r="13" spans="2:20">
      <c r="B13" s="7" t="s">
        <v>19</v>
      </c>
      <c r="C13" s="1">
        <f>[2]ETH!J4</f>
        <v>1196.2777931246055</v>
      </c>
      <c r="D13" s="20">
        <f t="shared" ref="D13:D50" si="0">C13/$C$7</f>
        <v>0.3066189663226066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260.71000000000004</v>
      </c>
      <c r="D14" s="20">
        <f t="shared" si="0"/>
        <v>6.6822799160362156E-2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226.36490812502001</v>
      </c>
      <c r="D15" s="20">
        <f t="shared" si="0"/>
        <v>5.801977980358268E-2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158.65035694753513</v>
      </c>
      <c r="D16" s="20">
        <f t="shared" si="0"/>
        <v>4.0663806294445569E-2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128.85000000000002</v>
      </c>
      <c r="D17" s="20">
        <f t="shared" si="0"/>
        <v>3.3025651765611841E-2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100</v>
      </c>
      <c r="D18" s="20">
        <f>C18/$C$7</f>
        <v>2.5631084024533828E-2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61.82</v>
      </c>
      <c r="D19" s="20">
        <f>C19/$C$7</f>
        <v>1.5845136143966813E-2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53.103795385192548</v>
      </c>
      <c r="D20" s="20">
        <f t="shared" si="0"/>
        <v>1.3611078415395219E-2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48.998806931306198</v>
      </c>
      <c r="D21" s="20">
        <f t="shared" si="0"/>
        <v>1.2558925375582198E-2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45.556026790248715</v>
      </c>
      <c r="D22" s="20">
        <f t="shared" si="0"/>
        <v>1.167650350484779E-2</v>
      </c>
      <c r="M22" s="17" t="str">
        <f>IF(OR(M21="",M21="Others"),"",IF(C26&gt;C7*[2]Params!F8,B26,"Others"))</f>
        <v/>
      </c>
      <c r="N22" s="18"/>
    </row>
    <row r="23" spans="2:17">
      <c r="B23" s="22" t="s">
        <v>32</v>
      </c>
      <c r="C23" s="9">
        <f>[2]MATIC!$J$4</f>
        <v>43.680565054328497</v>
      </c>
      <c r="D23" s="20">
        <f t="shared" si="0"/>
        <v>1.1195802331466097E-2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39.103251155623965</v>
      </c>
      <c r="D24" s="20">
        <f t="shared" si="0"/>
        <v>1.0022587160022474E-2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47.46</v>
      </c>
      <c r="D25" s="20">
        <f t="shared" si="0"/>
        <v>1.2164512478043754E-2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38.312604603583452</v>
      </c>
      <c r="D26" s="20">
        <f t="shared" si="0"/>
        <v>9.8199358779318905E-3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49</v>
      </c>
      <c r="C27" s="1">
        <f>[2]LUNC!J4</f>
        <v>34.323491220666149</v>
      </c>
      <c r="D27" s="20">
        <f t="shared" si="0"/>
        <v>8.7974828749224319E-3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19.446777738822842</v>
      </c>
      <c r="D28" s="20">
        <f t="shared" si="0"/>
        <v>4.9844199423020224E-3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19.310400874194787</v>
      </c>
      <c r="D29" s="20">
        <f t="shared" si="0"/>
        <v>4.9494650735391809E-3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12.491167384423768</v>
      </c>
      <c r="D30" s="20">
        <f t="shared" si="0"/>
        <v>3.2016216079468205E-3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11.835720826402509</v>
      </c>
      <c r="D31" s="20">
        <f t="shared" si="0"/>
        <v>3.0336235499244767E-3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11.797927795470788</v>
      </c>
      <c r="D32" s="20">
        <f t="shared" si="0"/>
        <v>3.023936786410949E-3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11.693913893587636</v>
      </c>
      <c r="D33" s="20">
        <f t="shared" si="0"/>
        <v>2.9972768958220824E-3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11.177053419136019</v>
      </c>
      <c r="D34" s="20">
        <f t="shared" si="0"/>
        <v>2.8647999533257841E-3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9.5785840991603504</v>
      </c>
      <c r="D35" s="20">
        <f t="shared" si="0"/>
        <v>2.4550949388164262E-3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9</v>
      </c>
      <c r="D36" s="20">
        <f t="shared" si="0"/>
        <v>2.3067975622080446E-3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54</v>
      </c>
      <c r="C37" s="9">
        <f>[2]LINK!$J$4</f>
        <v>8.2677098058825553</v>
      </c>
      <c r="D37" s="20">
        <f t="shared" si="0"/>
        <v>2.1191036472503802E-3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6.4050996051613689</v>
      </c>
      <c r="D38" s="20">
        <f t="shared" si="0"/>
        <v>1.641696461653995E-3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5.4847888560271354</v>
      </c>
      <c r="D39" s="20">
        <f t="shared" si="0"/>
        <v>1.4058108402565828E-3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23</v>
      </c>
      <c r="C40" s="9">
        <f>[2]LUNA!J4</f>
        <v>4.613749966155563</v>
      </c>
      <c r="D40" s="20">
        <f t="shared" si="0"/>
        <v>1.1825541305072334E-3</v>
      </c>
    </row>
    <row r="41" spans="2:14">
      <c r="B41" s="22" t="s">
        <v>56</v>
      </c>
      <c r="C41" s="9">
        <f>[2]SHIB!$J$4</f>
        <v>3.9540235247845792</v>
      </c>
      <c r="D41" s="20">
        <f t="shared" si="0"/>
        <v>1.0134590919873695E-3</v>
      </c>
    </row>
    <row r="42" spans="2:14">
      <c r="B42" s="22" t="s">
        <v>37</v>
      </c>
      <c r="C42" s="9">
        <f>[2]GRT!$J$4</f>
        <v>3.9843111639095876</v>
      </c>
      <c r="D42" s="20">
        <f t="shared" si="0"/>
        <v>1.0212221422205481E-3</v>
      </c>
    </row>
    <row r="43" spans="2:14">
      <c r="B43" s="7" t="s">
        <v>28</v>
      </c>
      <c r="C43" s="1">
        <f>[2]ATLAS!O47</f>
        <v>1.3787079756298688</v>
      </c>
      <c r="D43" s="20">
        <f t="shared" si="0"/>
        <v>3.5337779968664106E-4</v>
      </c>
    </row>
    <row r="44" spans="2:14">
      <c r="B44" s="7" t="s">
        <v>25</v>
      </c>
      <c r="C44" s="1">
        <f>[2]POLIS!J4</f>
        <v>3.53189896038938</v>
      </c>
      <c r="D44" s="20">
        <f t="shared" si="0"/>
        <v>9.0526399019903866E-4</v>
      </c>
    </row>
    <row r="45" spans="2:14">
      <c r="B45" s="22" t="s">
        <v>36</v>
      </c>
      <c r="C45" s="9">
        <f>[2]AMP!$J$4</f>
        <v>2.4714079483485922</v>
      </c>
      <c r="D45" s="20">
        <f t="shared" si="0"/>
        <v>6.334486478302352E-4</v>
      </c>
    </row>
    <row r="46" spans="2:14">
      <c r="B46" s="22" t="s">
        <v>40</v>
      </c>
      <c r="C46" s="9">
        <f>[2]SHPING!$J$4</f>
        <v>2.5242186136782165</v>
      </c>
      <c r="D46" s="20">
        <f t="shared" si="0"/>
        <v>6.4698459383478665E-4</v>
      </c>
    </row>
    <row r="47" spans="2:14">
      <c r="B47" s="22" t="s">
        <v>50</v>
      </c>
      <c r="C47" s="9">
        <f>[2]KAVA!$J$4</f>
        <v>2.3784306944813447</v>
      </c>
      <c r="D47" s="20">
        <f t="shared" si="0"/>
        <v>6.0961756976781693E-4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4.3490659333891239E-4</v>
      </c>
    </row>
    <row r="49" spans="2:4">
      <c r="B49" s="22" t="s">
        <v>43</v>
      </c>
      <c r="C49" s="9">
        <f>[2]TRX!$J$4</f>
        <v>0.96609450205471525</v>
      </c>
      <c r="D49" s="20">
        <f t="shared" si="0"/>
        <v>2.4762049357804578E-4</v>
      </c>
    </row>
    <row r="50" spans="2:4">
      <c r="B50" s="7" t="s">
        <v>5</v>
      </c>
      <c r="C50" s="1">
        <f>H$2</f>
        <v>0.19</v>
      </c>
      <c r="D50" s="20">
        <f t="shared" si="0"/>
        <v>4.869905964661427E-5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2023-12-04T22:16:55Z</dcterms:modified>
</cp:coreProperties>
</file>