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0" l="1"/>
  <c r="C32"/>
  <c r="C41" l="1"/>
  <c r="C42" l="1"/>
  <c r="C29" l="1"/>
  <c r="C39" l="1"/>
  <c r="C34" l="1"/>
  <c r="C38"/>
  <c r="C35"/>
  <c r="C23" l="1"/>
  <c r="C20"/>
  <c r="C26" l="1"/>
  <c r="C44" l="1"/>
  <c r="C16" l="1"/>
  <c r="C15" l="1"/>
  <c r="C12"/>
  <c r="C13" l="1"/>
  <c r="C28" l="1"/>
  <c r="C24" l="1"/>
  <c r="C22" l="1"/>
  <c r="C31" l="1"/>
  <c r="C49" l="1"/>
  <c r="C25" l="1"/>
  <c r="C17" l="1"/>
  <c r="C52" l="1"/>
  <c r="C33" l="1"/>
  <c r="C7" l="1"/>
  <c r="D52" l="1"/>
  <c r="D41"/>
  <c r="D37"/>
  <c r="D7"/>
  <c r="E7" s="1"/>
  <c r="D12"/>
  <c r="D29"/>
  <c r="D23"/>
  <c r="D22"/>
  <c r="D16"/>
  <c r="D32"/>
  <c r="D31"/>
  <c r="M9"/>
  <c r="D39"/>
  <c r="D53"/>
  <c r="D20"/>
  <c r="D46"/>
  <c r="N9"/>
  <c r="D15"/>
  <c r="D34"/>
  <c r="D50"/>
  <c r="D25"/>
  <c r="D19"/>
  <c r="D28"/>
  <c r="Q3"/>
  <c r="D54"/>
  <c r="D21"/>
  <c r="D35"/>
  <c r="D40"/>
  <c r="D27"/>
  <c r="D47"/>
  <c r="D36"/>
  <c r="D13"/>
  <c r="D44"/>
  <c r="D48"/>
  <c r="D14"/>
  <c r="D30"/>
  <c r="D51"/>
  <c r="N8"/>
  <c r="M8"/>
  <c r="D38"/>
  <c r="D17"/>
  <c r="D42"/>
  <c r="D26"/>
  <c r="D43"/>
  <c r="D24"/>
  <c r="D55"/>
  <c r="D45"/>
  <c r="D18"/>
  <c r="D49"/>
  <c r="D33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<sst xmlns="http://schemas.openxmlformats.org/spreadsheetml/2006/main" count="107" uniqueCount="67">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</sst>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1275.8281834118886</c:v>
                </c:pt>
                <c:pt idx="1">
                  <c:v>1306.0851840234341</c:v>
                </c:pt>
                <c:pt idx="2">
                  <c:v>363.44</c:v>
                </c:pt>
                <c:pt idx="3">
                  <c:v>351.1056341479441</c:v>
                </c:pt>
                <c:pt idx="4">
                  <c:v>1053.7497558273399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1306.0851840234341</v>
          </cell>
        </row>
      </sheetData>
      <sheetData sheetId="1">
        <row r="4">
          <cell r="J4">
            <v>1275.8281834118886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3.2366271400880477</v>
          </cell>
        </row>
      </sheetData>
      <sheetData sheetId="4">
        <row r="47">
          <cell r="M47">
            <v>111.01</v>
          </cell>
          <cell r="O47">
            <v>1.9473822808655612</v>
          </cell>
        </row>
      </sheetData>
      <sheetData sheetId="5">
        <row r="4">
          <cell r="C4">
            <v>-100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4.1475367704242432</v>
          </cell>
        </row>
      </sheetData>
      <sheetData sheetId="8">
        <row r="4">
          <cell r="J4">
            <v>44.648110151080623</v>
          </cell>
        </row>
      </sheetData>
      <sheetData sheetId="9">
        <row r="4">
          <cell r="J4">
            <v>11.769887233239984</v>
          </cell>
        </row>
      </sheetData>
      <sheetData sheetId="10">
        <row r="4">
          <cell r="J4">
            <v>23.081436925212493</v>
          </cell>
        </row>
      </sheetData>
      <sheetData sheetId="11">
        <row r="4">
          <cell r="J4">
            <v>13.665463378634371</v>
          </cell>
        </row>
      </sheetData>
      <sheetData sheetId="12">
        <row r="4">
          <cell r="J4">
            <v>60.852731649630769</v>
          </cell>
        </row>
      </sheetData>
      <sheetData sheetId="13">
        <row r="4">
          <cell r="J4">
            <v>3.6571654429596516</v>
          </cell>
        </row>
      </sheetData>
      <sheetData sheetId="14">
        <row r="4">
          <cell r="J4">
            <v>192.10959615436079</v>
          </cell>
        </row>
      </sheetData>
      <sheetData sheetId="15">
        <row r="4">
          <cell r="J4">
            <v>5.7029665033200097</v>
          </cell>
        </row>
      </sheetData>
      <sheetData sheetId="16">
        <row r="4">
          <cell r="J4">
            <v>46.707212066348092</v>
          </cell>
        </row>
      </sheetData>
      <sheetData sheetId="17">
        <row r="4">
          <cell r="J4">
            <v>5.9631765559689915</v>
          </cell>
        </row>
      </sheetData>
      <sheetData sheetId="18">
        <row r="4">
          <cell r="J4">
            <v>4.5421852779394793</v>
          </cell>
        </row>
      </sheetData>
      <sheetData sheetId="19">
        <row r="4">
          <cell r="J4">
            <v>14.17982795819503</v>
          </cell>
        </row>
      </sheetData>
      <sheetData sheetId="20">
        <row r="4">
          <cell r="J4">
            <v>2.4626971769213979</v>
          </cell>
        </row>
      </sheetData>
      <sheetData sheetId="21">
        <row r="4">
          <cell r="J4">
            <v>12.86898954227358</v>
          </cell>
        </row>
      </sheetData>
      <sheetData sheetId="22">
        <row r="4">
          <cell r="J4">
            <v>8.3513656188380132</v>
          </cell>
        </row>
      </sheetData>
      <sheetData sheetId="23">
        <row r="4">
          <cell r="J4">
            <v>11.675210958137463</v>
          </cell>
        </row>
      </sheetData>
      <sheetData sheetId="24">
        <row r="4">
          <cell r="J4">
            <v>3.9542196721336889</v>
          </cell>
        </row>
      </sheetData>
      <sheetData sheetId="25">
        <row r="4">
          <cell r="J4">
            <v>19.993585512656729</v>
          </cell>
        </row>
      </sheetData>
      <sheetData sheetId="26">
        <row r="4">
          <cell r="J4">
            <v>48.704212080444798</v>
          </cell>
        </row>
      </sheetData>
      <sheetData sheetId="27">
        <row r="4">
          <cell r="J4">
            <v>2.0119862132590707</v>
          </cell>
        </row>
      </sheetData>
      <sheetData sheetId="28">
        <row r="4">
          <cell r="J4">
            <v>47.281253039097329</v>
          </cell>
        </row>
      </sheetData>
      <sheetData sheetId="29">
        <row r="4">
          <cell r="J4">
            <v>50.391747822867586</v>
          </cell>
        </row>
      </sheetData>
      <sheetData sheetId="30">
        <row r="4">
          <cell r="J4">
            <v>1.9662626937438556</v>
          </cell>
        </row>
      </sheetData>
      <sheetData sheetId="31">
        <row r="4">
          <cell r="J4">
            <v>4.6301520972139381</v>
          </cell>
        </row>
      </sheetData>
      <sheetData sheetId="32">
        <row r="4">
          <cell r="J4">
            <v>2.8992423577123567</v>
          </cell>
        </row>
      </sheetData>
      <sheetData sheetId="33">
        <row r="4">
          <cell r="J4">
            <v>351.1056341479441</v>
          </cell>
        </row>
      </sheetData>
      <sheetData sheetId="34">
        <row r="4">
          <cell r="J4">
            <v>0.97534199789737963</v>
          </cell>
        </row>
      </sheetData>
      <sheetData sheetId="35">
        <row r="4">
          <cell r="J4">
            <v>12.859380616378353</v>
          </cell>
        </row>
      </sheetData>
      <sheetData sheetId="36">
        <row r="4">
          <cell r="J4">
            <v>19.248670409761388</v>
          </cell>
        </row>
      </sheetData>
      <sheetData sheetId="37">
        <row r="4">
          <cell r="J4">
            <v>2.8104896067246039</v>
          </cell>
        </row>
      </sheetData>
      <sheetData sheetId="38">
        <row r="4">
          <cell r="J4">
            <v>3.1568493230098644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11.78+37.53</f>
        <v>49.31</v>
      </c>
      <c r="M2" t="s">
        <v>59</v>
      </c>
      <c r="N2" s="9">
        <f>363.44</f>
        <v>363.44</v>
      </c>
      <c r="P2" t="s">
        <v>8</v>
      </c>
      <c r="Q2" s="10">
        <f>N2+K2+H2</f>
        <v>438.98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0.10091009983192073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4350.2087574106054</v>
      </c>
      <c r="D7" s="20">
        <f>(C7*[1]Feuil1!$K$2-C4)/C4</f>
        <v>0.54286509514948222</v>
      </c>
      <c r="E7" s="31">
        <f>C7-C7/(1+D7)</f>
        <v>1530.6435400193009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1275.8281834118886</v>
      </c>
    </row>
    <row r="9" spans="2:20">
      <c r="M9" s="17" t="str">
        <f>IF(C13&gt;C7*Params!F8,B13,"Others")</f>
        <v>ETH</v>
      </c>
      <c r="N9" s="18">
        <f>IF(C13&gt;C7*0.1,C13,C7)</f>
        <v>1306.0851840234341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363.44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351.1056341479441</v>
      </c>
    </row>
    <row r="12" spans="2:20">
      <c r="B12" s="7" t="s">
        <v>4</v>
      </c>
      <c r="C12" s="1">
        <f>[2]BTC!J4</f>
        <v>1275.8281834118886</v>
      </c>
      <c r="D12" s="20">
        <f>C12/$C$7</f>
        <v>0.29327976070999079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1053.7497558273399</v>
      </c>
    </row>
    <row r="13" spans="2:20">
      <c r="B13" s="7" t="s">
        <v>19</v>
      </c>
      <c r="C13" s="1">
        <f>[2]ETH!J4</f>
        <v>1306.0851840234341</v>
      </c>
      <c r="D13" s="20">
        <f t="shared" ref="D13:D55" si="0">C13/$C$7</f>
        <v>0.30023505924825111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363.44</v>
      </c>
      <c r="D14" s="20">
        <f t="shared" si="0"/>
        <v>8.3545415925357122E-2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351.1056341479441</v>
      </c>
      <c r="D15" s="20">
        <f t="shared" si="0"/>
        <v>8.0710065591641705E-2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192.10959615436079</v>
      </c>
      <c r="D16" s="20">
        <f t="shared" si="0"/>
        <v>4.4161006256791931E-2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111.01</v>
      </c>
      <c r="D17" s="20">
        <f t="shared" si="0"/>
        <v>2.5518315600577521E-2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100</v>
      </c>
      <c r="D18" s="20">
        <f>C18/$C$7</f>
        <v>2.2987402576864716E-2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1.4378620311828879E-2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60.852731649630769</v>
      </c>
      <c r="D20" s="20">
        <f t="shared" si="0"/>
        <v>1.3988462403319794E-2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49.31</v>
      </c>
      <c r="D21" s="20">
        <f t="shared" si="0"/>
        <v>1.1335088210651991E-2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47.281253039097329</v>
      </c>
      <c r="D22" s="20">
        <f t="shared" si="0"/>
        <v>1.0868731979483386E-2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48.704212080444798</v>
      </c>
      <c r="D23" s="20">
        <f t="shared" si="0"/>
        <v>1.1195833302821824E-2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44.648110151080623</v>
      </c>
      <c r="D24" s="20">
        <f t="shared" si="0"/>
        <v>1.0263440823390903E-2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50.391747822867586</v>
      </c>
      <c r="D25" s="20">
        <f t="shared" si="0"/>
        <v>1.1583753937561033E-2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46.707212066348092</v>
      </c>
      <c r="D26" s="20">
        <f t="shared" si="0"/>
        <v>1.0736774870121368E-2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6.0295956959116152E-3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23.081436925212493</v>
      </c>
      <c r="D28" s="20">
        <f t="shared" si="0"/>
        <v>5.3058228265237001E-3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19.993585512656729</v>
      </c>
      <c r="D29" s="20">
        <f t="shared" si="0"/>
        <v>4.5960059913441034E-3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19.248670409761388</v>
      </c>
      <c r="D30" s="20">
        <f t="shared" si="0"/>
        <v>4.424769357785685E-3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14.17982795819503</v>
      </c>
      <c r="D31" s="20">
        <f t="shared" si="0"/>
        <v>3.2595741374571077E-3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13.665463378634371</v>
      </c>
      <c r="D32" s="20">
        <f t="shared" si="0"/>
        <v>3.1413350808407012E-3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11.769887233239984</v>
      </c>
      <c r="D33" s="20">
        <f t="shared" si="0"/>
        <v>2.7055913611478792E-3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12.859380616378353</v>
      </c>
      <c r="D34" s="20">
        <f t="shared" si="0"/>
        <v>2.9560375911781992E-3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12.86898954227358</v>
      </c>
      <c r="D35" s="20">
        <f t="shared" si="0"/>
        <v>2.9582464336570477E-3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11.675210958137463</v>
      </c>
      <c r="D36" s="20">
        <f t="shared" si="0"/>
        <v>2.6838277446452827E-3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2.4136772705707953E-3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8.3513656188380132</v>
      </c>
      <c r="D38" s="20">
        <f t="shared" si="0"/>
        <v>1.9197620354681633E-3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5.9631765559689915</v>
      </c>
      <c r="D39" s="20">
        <f t="shared" si="0"/>
        <v>1.3707794012898086E-3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5.7029665033200097</v>
      </c>
      <c r="D40" s="20">
        <f t="shared" si="0"/>
        <v>1.3109638689419154E-3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4.6301520972139381</v>
      </c>
      <c r="D41" s="20">
        <f t="shared" si="0"/>
        <v>1.0643517025077124E-3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4.5421852779394793</v>
      </c>
      <c r="D42" s="20">
        <f t="shared" si="0"/>
        <v>1.0441304156270296E-3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4.1475367704242432</v>
      </c>
      <c r="D43" s="20">
        <f t="shared" si="0"/>
        <v>9.5341097444091405E-4</v>
      </c>
    </row>
    <row r="44" spans="2:14">
      <c r="B44" s="22" t="s">
        <v>23</v>
      </c>
      <c r="C44" s="9">
        <f>[2]LUNA!J4</f>
        <v>3.9542196721336889</v>
      </c>
      <c r="D44" s="20">
        <f t="shared" si="0"/>
        <v>9.089723948069511E-4</v>
      </c>
    </row>
    <row r="45" spans="2:14">
      <c r="B45" s="22" t="s">
        <v>36</v>
      </c>
      <c r="C45" s="9">
        <f>[2]AMP!$J$4</f>
        <v>3.6571654429596516</v>
      </c>
      <c r="D45" s="20">
        <f t="shared" si="0"/>
        <v>8.4068734327511288E-4</v>
      </c>
    </row>
    <row r="46" spans="2:14">
      <c r="B46" s="7" t="s">
        <v>25</v>
      </c>
      <c r="C46" s="1">
        <f>[2]POLIS!J4</f>
        <v>3.2366271400880477</v>
      </c>
      <c r="D46" s="20">
        <f t="shared" si="0"/>
        <v>7.4401651060410263E-4</v>
      </c>
    </row>
    <row r="47" spans="2:14">
      <c r="B47" s="22" t="s">
        <v>40</v>
      </c>
      <c r="C47" s="9">
        <f>[2]SHPING!$J$4</f>
        <v>2.8992423577123567</v>
      </c>
      <c r="D47" s="20">
        <f t="shared" si="0"/>
        <v>6.6646051244632356E-4</v>
      </c>
    </row>
    <row r="48" spans="2:14">
      <c r="B48" s="22" t="s">
        <v>50</v>
      </c>
      <c r="C48" s="9">
        <f>[2]KAVA!$J$4</f>
        <v>2.4626971769213979</v>
      </c>
      <c r="D48" s="20">
        <f t="shared" si="0"/>
        <v>5.6611011430800402E-4</v>
      </c>
    </row>
    <row r="49" spans="2:4">
      <c r="B49" s="22" t="s">
        <v>62</v>
      </c>
      <c r="C49" s="10">
        <f>[2]SEI!$J$4</f>
        <v>1.9662626937438556</v>
      </c>
      <c r="D49" s="20">
        <f t="shared" si="0"/>
        <v>4.5199272112960462E-4</v>
      </c>
    </row>
    <row r="50" spans="2:4">
      <c r="B50" s="22" t="s">
        <v>65</v>
      </c>
      <c r="C50" s="10">
        <f>[2]DYDX!$J$4</f>
        <v>3.1568493230098644</v>
      </c>
      <c r="D50" s="20">
        <f t="shared" si="0"/>
        <v>7.2567766262530585E-4</v>
      </c>
    </row>
    <row r="51" spans="2:4">
      <c r="B51" s="22" t="s">
        <v>66</v>
      </c>
      <c r="C51" s="10">
        <f>[2]TIA!$J$4</f>
        <v>2.8104896067246039</v>
      </c>
      <c r="D51" s="20">
        <f t="shared" si="0"/>
        <v>6.4605856027872654E-4</v>
      </c>
    </row>
    <row r="52" spans="2:4">
      <c r="B52" s="7" t="s">
        <v>28</v>
      </c>
      <c r="C52" s="1">
        <f>[2]ATLAS!O47</f>
        <v>1.9473822808655612</v>
      </c>
      <c r="D52" s="20">
        <f t="shared" si="0"/>
        <v>4.4765260461309688E-4</v>
      </c>
    </row>
    <row r="53" spans="2:4">
      <c r="B53" s="22" t="s">
        <v>63</v>
      </c>
      <c r="C53" s="10">
        <f>[2]MEME!$J$4</f>
        <v>2.0119862132590707</v>
      </c>
      <c r="D53" s="20">
        <f t="shared" si="0"/>
        <v>4.6250337063287841E-4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3.9004877573047556E-4</v>
      </c>
    </row>
    <row r="55" spans="2:4">
      <c r="B55" s="22" t="s">
        <v>43</v>
      </c>
      <c r="C55" s="9">
        <f>[2]TRX!$J$4</f>
        <v>0.97534199789737963</v>
      </c>
      <c r="D55" s="20">
        <f t="shared" si="0"/>
        <v>2.2420579155790605E-4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2023-12-22T10:13:45Z</dcterms:modified>
</cp:coreProperties>
</file>