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9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5263616"/>
        <axId val="55265536"/>
      </lineChart>
      <dateAx>
        <axId val="5526361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5265536"/>
        <crosses val="autoZero"/>
        <lblOffset val="100"/>
      </dateAx>
      <valAx>
        <axId val="5526553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526361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2231.113249569976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0.00651423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0.2018037505492346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0.56314729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($B$14/5)</f>
        <v/>
      </c>
      <c r="O6" s="55">
        <f>($C$5*[1]Params!K8)</f>
        <v/>
      </c>
      <c r="P6" s="55">
        <f>(O6*N6)</f>
        <v/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($B$14/5)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($B$14/5)</f>
        <v/>
      </c>
      <c r="O8" s="55">
        <f>($C$5*[1]Params!K10)</f>
        <v/>
      </c>
      <c r="P8" s="55">
        <f>(O8*N8)</f>
        <v/>
      </c>
      <c r="R8" s="67" t="n"/>
      <c r="S8" s="55" t="n"/>
      <c r="T8" s="55" t="n"/>
    </row>
    <row r="9">
      <c r="B9" s="67" t="n">
        <v>13.39371616</v>
      </c>
      <c r="C9" s="55">
        <f>(D9/B9)</f>
        <v/>
      </c>
      <c r="D9" s="55" t="n">
        <v>2.8758</v>
      </c>
      <c r="N9" s="67">
        <f>($B$14/5)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1.642739561163162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0.57773941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10.79615271301247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0.02616377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42.93427903231559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0.01583586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0.003806829670985168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258.4873035842284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0.00227283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0.09197637429768916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0.27580296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3" sqref="J3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7.071110098397169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0.0723366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</f>
        <v/>
      </c>
      <c r="S6" s="55">
        <f>(T6/R6)</f>
        <v/>
      </c>
      <c r="T6" s="55">
        <f>D5+B11*5.54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2*($B$14-$B$11)/5-N6</f>
        <v/>
      </c>
      <c r="O7" s="55">
        <f>($S$6*[1]Params!K9)</f>
        <v/>
      </c>
      <c r="P7" s="55">
        <f>(O7*N7)</f>
        <v/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($B$14-$B$11)/5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60.73704758250481</v>
      </c>
      <c r="M3" t="inlineStr">
        <is>
          <t>Objectif :</t>
        </is>
      </c>
      <c r="N3" s="58">
        <f>(INDEX(N5:N16,MATCH(MAX(O6),O5:O16,0))/0.9)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>
        <v>0.00294325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t="n">
        <v>-0.02475</v>
      </c>
      <c r="C7" s="55">
        <f>D7/B7</f>
        <v/>
      </c>
      <c r="D7" s="55">
        <f>-1.42154421</f>
        <v/>
      </c>
      <c r="N7" s="58">
        <f>($B$13-$B$7)/5</f>
        <v/>
      </c>
      <c r="O7" s="55">
        <f>($C$5*[1]Params!K9)</f>
        <v/>
      </c>
      <c r="P7" s="55">
        <f>(O7*N7)</f>
        <v/>
      </c>
    </row>
    <row r="8">
      <c r="N8" s="58">
        <f>($B$13-$B$7)/5</f>
        <v/>
      </c>
      <c r="O8" s="55">
        <f>($C$5*[1]Params!K10)</f>
        <v/>
      </c>
      <c r="P8" s="55">
        <f>(O8*N8)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0.1621652868564081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43300.96825980848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0.0003499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9.353188264755705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0.00226293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0.7897745317500811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2.140132612562499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0.01752244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14.61632947357472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0.00234089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71.36684203168154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0.00113891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0.9731932079862256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0.05592711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0.0001576830535451781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4857.50368893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0.7916832048831165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0.318587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52"/>
    <col width="9.140625" customWidth="1" style="14" min="53" max="16384"/>
  </cols>
  <sheetData>
    <row r="1"/>
    <row r="2"/>
    <row r="3">
      <c r="I3" t="inlineStr">
        <is>
          <t>Actual Price :</t>
        </is>
      </c>
      <c r="J3" s="55" t="n">
        <v>0.03046070992208877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55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0.04422551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0.8783258876300734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52.2477</v>
      </c>
      <c r="C5" s="55">
        <f>(D5/B5)</f>
        <v/>
      </c>
      <c r="D5" s="55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0.33217901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55">
        <f>($C$5*[1]Params!K8)</f>
        <v/>
      </c>
      <c r="P6" s="55">
        <f>(O6*N6)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</row>
    <row r="8">
      <c r="N8" s="67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5"/>
  <sheetViews>
    <sheetView tabSelected="1" workbookViewId="0">
      <selection activeCell="F20" sqref="F2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2.905581327190995</v>
      </c>
      <c r="M3" t="inlineStr">
        <is>
          <t>Objectif :</t>
        </is>
      </c>
      <c r="N3" s="58">
        <f>(INDEX(N5:N28,MATCH(MAX(O6,O14),O5:O28,0))/0.9)</f>
        <v/>
      </c>
      <c r="O3" s="56">
        <f>(MAX(O6,O14)*0.85)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  <c r="K4" s="4">
        <f>(J4/D22-1)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</f>
        <v/>
      </c>
      <c r="S6" s="55">
        <f>(T6/R6)</f>
        <v/>
      </c>
      <c r="T6" s="55">
        <f>D6+B19*1.74</f>
        <v/>
      </c>
      <c r="U6" s="55">
        <f>(E6)</f>
        <v/>
      </c>
    </row>
    <row r="7">
      <c r="B7" s="2" t="n">
        <v>0.10031018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($C$5*[1]Params!K10)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($S$6*[1]Params!K9)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 s="14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C21" s="55" t="n"/>
      <c r="D21" s="55" t="n"/>
      <c r="F21" t="inlineStr">
        <is>
          <t>Moy</t>
        </is>
      </c>
      <c r="G21" s="55">
        <f>(D22/B22)</f>
        <v/>
      </c>
      <c r="S21" s="55" t="n"/>
      <c r="T21" s="55" t="n"/>
    </row>
    <row r="22">
      <c r="B22" s="1">
        <f>(SUM(B5:B21))</f>
        <v/>
      </c>
      <c r="C22" s="55" t="n"/>
      <c r="D22" s="55">
        <f>(SUM(D5:D21))</f>
        <v/>
      </c>
      <c r="S22" s="55" t="n"/>
      <c r="T22" s="55" t="n"/>
    </row>
    <row r="23">
      <c r="S23" s="55" t="n"/>
      <c r="T23" s="55" t="n"/>
    </row>
    <row r="24">
      <c r="S24" s="55" t="n"/>
      <c r="T24" s="55" t="n"/>
    </row>
    <row r="25">
      <c r="R25" s="1">
        <f>(SUM(R5:R24))</f>
        <v/>
      </c>
      <c r="S25" s="55" t="n"/>
      <c r="T25" s="55">
        <f>(SUM(T5:T24))</f>
        <v/>
      </c>
    </row>
  </sheetData>
  <conditionalFormatting sqref="C5:C6 C12:C14 C16:C17 O8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U29" sqref="U2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73"/>
    <col width="9.140625" customWidth="1" style="14" min="7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0.3622769446074848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0.07476993999999999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1.039620882389226e-05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258.02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36" sqref="Y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0.004794549828932122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78.16587658842614</v>
      </c>
      <c r="M3" t="inlineStr">
        <is>
          <t>Objectif :</t>
        </is>
      </c>
      <c r="N3" s="58">
        <f>(INDEX(N5:N26,MATCH(MAX(O6:O9,O23:O25,O14:O16),O5:O26,0))/0.9)</f>
        <v/>
      </c>
      <c r="O3" s="56">
        <f>(MAX(O14:O16,O23:O25,O6:O9)*0.85)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(B17+B21+B37-N16)</f>
        <v/>
      </c>
      <c r="S13" s="55">
        <f>(T13/R13)</f>
        <v/>
      </c>
      <c r="T13" s="55">
        <f>(D17+11.97*B21+B37*19.42078-N16*19.42078)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(($R$13+N14+$R$21)/5)</f>
        <v/>
      </c>
      <c r="O17" s="55">
        <f>($S$13*[1]Params!K11)</f>
        <v/>
      </c>
      <c r="P17" s="55">
        <f>(O17*N17)</f>
        <v/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0.06246342</v>
      </c>
      <c r="C18" s="60" t="n">
        <v>0</v>
      </c>
      <c r="D18" s="61" t="n">
        <v>0</v>
      </c>
      <c r="E18" s="56">
        <f>B18*J3</f>
        <v/>
      </c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($R$15+$N$23+$R$19)/5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C42" s="55" t="n"/>
      <c r="D42" s="55" t="n"/>
      <c r="E42" s="55" t="n"/>
      <c r="S42" s="55" t="n"/>
      <c r="T42" s="55" t="n"/>
    </row>
    <row r="43">
      <c r="B43" s="58">
        <f>(SUM(B5:B42))</f>
        <v/>
      </c>
      <c r="C43" s="55" t="n"/>
      <c r="D43" s="55">
        <f>(SUM(D5:D42))</f>
        <v/>
      </c>
      <c r="E43" s="55" t="n"/>
      <c r="F43" t="inlineStr">
        <is>
          <t>Moy</t>
        </is>
      </c>
      <c r="G43" s="55">
        <f>(D43/B43)</f>
        <v/>
      </c>
      <c r="R43" s="58">
        <f>(SUM(R5:R36))</f>
        <v/>
      </c>
      <c r="S43" s="55" t="n"/>
      <c r="T43" s="55">
        <f>(SUM(T5:T36))</f>
        <v/>
      </c>
      <c r="V43" t="inlineStr">
        <is>
          <t>Moy</t>
        </is>
      </c>
      <c r="W43" s="55">
        <f>(T43/R43)</f>
        <v/>
      </c>
    </row>
    <row r="44">
      <c r="M44" s="58" t="n"/>
      <c r="S44" s="55" t="n"/>
      <c r="T44" s="55" t="n"/>
    </row>
    <row r="45"/>
    <row r="46"/>
    <row r="47">
      <c r="N47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R23" sqref="R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0.1026054143641347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0.24593273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6.032466181608641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0.00258169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28" sqref="V2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0.6190159781654517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0.79657855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2" sqref="R12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6"/>
    <col width="9.140625" customWidth="1" style="14" min="37" max="16384"/>
  </cols>
  <sheetData>
    <row r="1"/>
    <row r="2"/>
    <row r="3">
      <c r="I3" t="inlineStr">
        <is>
          <t>Actual Price :</t>
        </is>
      </c>
      <c r="J3" s="77" t="n">
        <v>13.31872901424644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0.15156046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6.09e-06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24" sqref="Q2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6"/>
    <col width="9.140625" customWidth="1" style="14" min="37" max="16384"/>
  </cols>
  <sheetData>
    <row r="1"/>
    <row r="2"/>
    <row r="3">
      <c r="I3" t="inlineStr">
        <is>
          <t>Actual Price :</t>
        </is>
      </c>
      <c r="J3" s="77" t="n">
        <v>2.928541371023704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0.68950377</v>
      </c>
      <c r="C5" s="55">
        <f>(D5/B5)</f>
        <v/>
      </c>
      <c r="D5" s="55" t="n">
        <v>1.9981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1.18e-06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0.4784319200733191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3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0.00563496971198091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33.5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6.5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17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(-369/3)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D41" sqref="D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3"/>
    <col width="9.140625" customWidth="1" style="14" min="4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12.40946847392098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5.93e-06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0.5966786911616183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0.72226946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2023-12-20T13:33:05Z</dcterms:modified>
  <cp:lastModifiedBy>Tiko</cp:lastModifiedBy>
</cp:coreProperties>
</file>