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5"/>
  <c r="C31" l="1"/>
  <c r="C14"/>
  <c r="C4"/>
  <c r="C43"/>
  <c r="C17"/>
  <c r="C42" l="1"/>
  <c r="C33" l="1"/>
  <c r="C52" l="1"/>
  <c r="C26"/>
  <c r="C48"/>
  <c r="C35"/>
  <c r="C53" l="1"/>
  <c r="C45"/>
  <c r="C40"/>
  <c r="C51"/>
  <c r="C37"/>
  <c r="C29"/>
  <c r="C23"/>
  <c r="C27"/>
  <c r="C49"/>
  <c r="C28"/>
  <c r="C39" l="1"/>
  <c r="C16"/>
  <c r="C21"/>
  <c r="C46" l="1"/>
  <c r="C44"/>
  <c r="C24" l="1"/>
  <c r="C54" l="1"/>
  <c r="C34" l="1"/>
  <c r="C22" l="1"/>
  <c r="C20" l="1"/>
  <c r="C12" l="1"/>
  <c r="C13" l="1"/>
  <c r="C50" l="1"/>
  <c r="C47" l="1"/>
  <c r="C32" l="1"/>
  <c r="C19" l="1"/>
  <c r="C18" l="1"/>
  <c r="C15" l="1"/>
  <c r="C38" l="1"/>
  <c r="C41" l="1"/>
  <c r="C36"/>
  <c r="C30" l="1"/>
  <c r="C7"/>
  <c r="D7" l="1"/>
  <c r="E7" s="1"/>
  <c r="N8"/>
  <c r="D37"/>
  <c r="D17"/>
  <c r="D31"/>
  <c r="D20"/>
  <c r="D49"/>
  <c r="D27"/>
  <c r="D46"/>
  <c r="D21"/>
  <c r="N9"/>
  <c r="D18"/>
  <c r="D16"/>
  <c r="D36"/>
  <c r="D34"/>
  <c r="D33"/>
  <c r="D28"/>
  <c r="Q3"/>
  <c r="D35"/>
  <c r="D26"/>
  <c r="D45"/>
  <c r="D24"/>
  <c r="D43"/>
  <c r="D14"/>
  <c r="D47"/>
  <c r="D50"/>
  <c r="D38"/>
  <c r="D52"/>
  <c r="D53"/>
  <c r="D48"/>
  <c r="M8"/>
  <c r="D54"/>
  <c r="D51"/>
  <c r="D12"/>
  <c r="D19"/>
  <c r="D29"/>
  <c r="D15"/>
  <c r="D23"/>
  <c r="D44"/>
  <c r="D42"/>
  <c r="D32"/>
  <c r="M9"/>
  <c r="D39"/>
  <c r="D22"/>
  <c r="D25"/>
  <c r="D40"/>
  <c r="D41"/>
  <c r="D13"/>
  <c r="D30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<sst xmlns="http://schemas.openxmlformats.org/spreadsheetml/2006/main" count="115" uniqueCount="69">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</sst>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2264.5071498011653</c:v>
                </c:pt>
                <c:pt idx="1">
                  <c:v>1655.2819244011584</c:v>
                </c:pt>
                <c:pt idx="2">
                  <c:v>625.79999999999995</c:v>
                </c:pt>
                <c:pt idx="3">
                  <c:v>370.2375948211947</c:v>
                </c:pt>
                <c:pt idx="4">
                  <c:v>1589.2600795164335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2264.5071498011653</v>
          </cell>
        </row>
      </sheetData>
      <sheetData sheetId="1">
        <row r="4">
          <cell r="J4">
            <v>1655.2819244011584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2.9982553364552555</v>
          </cell>
        </row>
      </sheetData>
      <sheetData sheetId="4">
        <row r="47">
          <cell r="M47">
            <v>141.75</v>
          </cell>
          <cell r="O47">
            <v>0.78997351680006389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4.0081883770924893</v>
          </cell>
        </row>
      </sheetData>
      <sheetData sheetId="7">
        <row r="4">
          <cell r="J4">
            <v>61.809548064854887</v>
          </cell>
        </row>
      </sheetData>
      <sheetData sheetId="8">
        <row r="4">
          <cell r="J4">
            <v>12.654101380619466</v>
          </cell>
        </row>
      </sheetData>
      <sheetData sheetId="9">
        <row r="4">
          <cell r="J4">
            <v>2.9130335557107681</v>
          </cell>
        </row>
      </sheetData>
      <sheetData sheetId="10">
        <row r="4">
          <cell r="J4">
            <v>41.382112700885621</v>
          </cell>
        </row>
      </sheetData>
      <sheetData sheetId="11">
        <row r="4">
          <cell r="J4">
            <v>14.67359100296251</v>
          </cell>
        </row>
      </sheetData>
      <sheetData sheetId="12">
        <row r="4">
          <cell r="J4">
            <v>68.045456406217326</v>
          </cell>
        </row>
      </sheetData>
      <sheetData sheetId="13">
        <row r="4">
          <cell r="J4">
            <v>311.10634781700929</v>
          </cell>
        </row>
      </sheetData>
      <sheetData sheetId="14">
        <row r="4">
          <cell r="J4">
            <v>5.2595683778529576</v>
          </cell>
        </row>
      </sheetData>
      <sheetData sheetId="15">
        <row r="4">
          <cell r="J4">
            <v>62.450535661879599</v>
          </cell>
        </row>
      </sheetData>
      <sheetData sheetId="16">
        <row r="4">
          <cell r="J4">
            <v>6.6414893695811941</v>
          </cell>
        </row>
      </sheetData>
      <sheetData sheetId="17">
        <row r="4">
          <cell r="J4">
            <v>8.4950653205385329</v>
          </cell>
        </row>
      </sheetData>
      <sheetData sheetId="18">
        <row r="4">
          <cell r="J4">
            <v>14.498784705919416</v>
          </cell>
        </row>
      </sheetData>
      <sheetData sheetId="19">
        <row r="4">
          <cell r="J4">
            <v>2.696032045813801</v>
          </cell>
        </row>
      </sheetData>
      <sheetData sheetId="20">
        <row r="4">
          <cell r="J4">
            <v>20.236799047216948</v>
          </cell>
        </row>
      </sheetData>
      <sheetData sheetId="21">
        <row r="4">
          <cell r="J4">
            <v>14.590599442956931</v>
          </cell>
        </row>
      </sheetData>
      <sheetData sheetId="22">
        <row r="4">
          <cell r="J4">
            <v>11.901283578842113</v>
          </cell>
        </row>
      </sheetData>
      <sheetData sheetId="23">
        <row r="4">
          <cell r="J4">
            <v>5.8945283232290135</v>
          </cell>
        </row>
      </sheetData>
      <sheetData sheetId="24">
        <row r="4">
          <cell r="J4">
            <v>69.676707772596046</v>
          </cell>
        </row>
      </sheetData>
      <sheetData sheetId="25">
        <row r="4">
          <cell r="J4">
            <v>69.455507460496861</v>
          </cell>
        </row>
      </sheetData>
      <sheetData sheetId="26">
        <row r="4">
          <cell r="J4">
            <v>3.0197770256438679</v>
          </cell>
        </row>
      </sheetData>
      <sheetData sheetId="27">
        <row r="4">
          <cell r="J4">
            <v>48.18962756253763</v>
          </cell>
        </row>
      </sheetData>
      <sheetData sheetId="28">
        <row r="4">
          <cell r="J4">
            <v>72.456441646028509</v>
          </cell>
        </row>
      </sheetData>
      <sheetData sheetId="29">
        <row r="4">
          <cell r="J4">
            <v>3.2124241835816414</v>
          </cell>
        </row>
      </sheetData>
      <sheetData sheetId="30">
        <row r="4">
          <cell r="J4">
            <v>20.092159251786704</v>
          </cell>
        </row>
      </sheetData>
      <sheetData sheetId="31">
        <row r="4">
          <cell r="J4">
            <v>3.4743243497842258</v>
          </cell>
        </row>
      </sheetData>
      <sheetData sheetId="32">
        <row r="4">
          <cell r="J4">
            <v>370.2375948211947</v>
          </cell>
        </row>
      </sheetData>
      <sheetData sheetId="33">
        <row r="4">
          <cell r="J4">
            <v>1.3188723255959989</v>
          </cell>
        </row>
      </sheetData>
      <sheetData sheetId="34">
        <row r="4">
          <cell r="J4">
            <v>20.970932383640438</v>
          </cell>
        </row>
      </sheetData>
      <sheetData sheetId="35">
        <row r="4">
          <cell r="J4">
            <v>19.800632701538749</v>
          </cell>
        </row>
      </sheetData>
      <sheetData sheetId="36">
        <row r="4">
          <cell r="J4">
            <v>20.840832881022674</v>
          </cell>
        </row>
      </sheetData>
      <sheetData sheetId="37">
        <row r="4">
          <cell r="J4">
            <v>23.929879273075361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32.66</f>
        <v>32.659999999999997</v>
      </c>
      <c r="J2" t="s">
        <v>6</v>
      </c>
      <c r="K2" s="9">
        <f>19.43+249.13</f>
        <v>268.56</v>
      </c>
      <c r="M2" t="s">
        <v>58</v>
      </c>
      <c r="N2" s="9">
        <f>545.8+80</f>
        <v>625.79999999999995</v>
      </c>
      <c r="P2" t="s">
        <v>8</v>
      </c>
      <c r="Q2" s="10">
        <f>N2+K2+H2</f>
        <v>927.01999999999987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0.14250693892868785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6505.086748539954</v>
      </c>
      <c r="D7" s="20">
        <f>(C7*[1]Feuil1!$K$2-C4)/C4</f>
        <v>1.1435099601206153</v>
      </c>
      <c r="E7" s="31">
        <f>C7-C7/(1+D7)</f>
        <v>3470.304139844302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2264.5071498011653</v>
      </c>
    </row>
    <row r="9" spans="2:20">
      <c r="M9" s="17" t="str">
        <f>IF(C13&gt;C7*Params!F8,B13,"Others")</f>
        <v>BTC</v>
      </c>
      <c r="N9" s="18">
        <f>IF(C13&gt;C7*0.1,C13,C7)</f>
        <v>1655.2819244011584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IF(OR(M9="",M9="Others"),"",IF(C14&gt;$C$7*Params!F8,C14,SUM(C14:C52)))</f>
        <v>625.79999999999995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370.2375948211947</v>
      </c>
    </row>
    <row r="12" spans="2:20">
      <c r="B12" s="7" t="s">
        <v>19</v>
      </c>
      <c r="C12" s="1">
        <f>[2]ETH!J4</f>
        <v>2264.5071498011653</v>
      </c>
      <c r="D12" s="20">
        <f>C12/$C$7</f>
        <v>0.34811329000484531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1589.2600795164335</v>
      </c>
    </row>
    <row r="13" spans="2:20">
      <c r="B13" s="7" t="s">
        <v>4</v>
      </c>
      <c r="C13" s="1">
        <f>[2]BTC!J4</f>
        <v>1655.2819244011584</v>
      </c>
      <c r="D13" s="20">
        <f t="shared" ref="D13:D51" si="0">C13/$C$7</f>
        <v>0.25445962342818584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58</v>
      </c>
      <c r="C14" s="1">
        <f>$N$2</f>
        <v>625.79999999999995</v>
      </c>
      <c r="D14" s="20">
        <f t="shared" si="0"/>
        <v>9.6201637916736277E-2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370.2375948211947</v>
      </c>
      <c r="D15" s="20">
        <f t="shared" si="0"/>
        <v>5.6915089549619512E-2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311.10634781700929</v>
      </c>
      <c r="D16" s="20">
        <f t="shared" si="0"/>
        <v>4.7825088249105384E-2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6</v>
      </c>
      <c r="C17" s="1">
        <f>$K$2</f>
        <v>268.56</v>
      </c>
      <c r="D17" s="20">
        <f t="shared" si="0"/>
        <v>4.1284614699454616E-2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2.1790639461005703E-2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22" t="s">
        <v>37</v>
      </c>
      <c r="C19" s="9">
        <f>[2]NEAR!$J$4</f>
        <v>72.456441646028509</v>
      </c>
      <c r="D19" s="20">
        <f>C19/$C$7</f>
        <v>1.1138428194257536E-2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68.045456406217326</v>
      </c>
      <c r="D20" s="20">
        <f t="shared" si="0"/>
        <v>1.0460345731975044E-2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69.455507460496861</v>
      </c>
      <c r="D21" s="20">
        <f t="shared" si="0"/>
        <v>1.0677107031060874E-2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48</v>
      </c>
      <c r="C22" s="1">
        <f>[2]LUNC!J4</f>
        <v>69.676707772596046</v>
      </c>
      <c r="D22" s="20">
        <f t="shared" si="0"/>
        <v>1.0711111237407367E-2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44</v>
      </c>
      <c r="C23" s="9">
        <f>[2]ADA!$J$4</f>
        <v>61.809548064854887</v>
      </c>
      <c r="D23" s="20">
        <f t="shared" si="0"/>
        <v>9.5017254118444829E-3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62.450535661879599</v>
      </c>
      <c r="D24" s="20">
        <f t="shared" si="0"/>
        <v>9.6002617760472479E-3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5</v>
      </c>
      <c r="C25" s="1">
        <f>H$2</f>
        <v>32.659999999999997</v>
      </c>
      <c r="D25" s="20">
        <f t="shared" si="0"/>
        <v>5.0206863124969744E-3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56</v>
      </c>
      <c r="C26" s="9">
        <f>[2]MINA!$J$4</f>
        <v>48.18962756253763</v>
      </c>
      <c r="D26" s="20">
        <f t="shared" si="0"/>
        <v>7.4079915342179928E-3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7" t="s">
        <v>22</v>
      </c>
      <c r="C27" s="1">
        <f>-[2]BIGTIME!$C$4</f>
        <v>45.666666666666664</v>
      </c>
      <c r="D27" s="20">
        <f t="shared" si="0"/>
        <v>7.0201472220053638E-3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7" t="s">
        <v>21</v>
      </c>
      <c r="C28" s="1">
        <f>[2]Cake!$Y$2</f>
        <v>43.31</v>
      </c>
      <c r="D28" s="20">
        <f t="shared" si="0"/>
        <v>6.6578666317894672E-3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41.382112700885621</v>
      </c>
      <c r="D29" s="20">
        <f t="shared" si="0"/>
        <v>6.3615005149890895E-3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55</v>
      </c>
      <c r="C30" s="9">
        <f>[2]SHIB!$J$4</f>
        <v>20.092159251786704</v>
      </c>
      <c r="D30" s="20">
        <f t="shared" si="0"/>
        <v>3.0886842909967844E-3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23.929879273075361</v>
      </c>
      <c r="D31" s="20">
        <f t="shared" si="0"/>
        <v>3.6786410693825638E-3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20.970932383640438</v>
      </c>
      <c r="D32" s="20">
        <f t="shared" si="0"/>
        <v>3.2237744390337755E-3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65</v>
      </c>
      <c r="C33" s="10">
        <f>[2]TIA!$J$4</f>
        <v>20.840832881022674</v>
      </c>
      <c r="D33" s="20">
        <f t="shared" si="0"/>
        <v>3.2037747822041469E-3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51</v>
      </c>
      <c r="C34" s="9">
        <f>[2]LDO!$J$4</f>
        <v>20.236799047216948</v>
      </c>
      <c r="D34" s="20">
        <f t="shared" si="0"/>
        <v>3.110919166721187E-3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40</v>
      </c>
      <c r="C35" s="1">
        <f>[2]XRP!$J$4</f>
        <v>19.800632701538749</v>
      </c>
      <c r="D35" s="20">
        <f t="shared" si="0"/>
        <v>3.0438691238026823E-3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45</v>
      </c>
      <c r="C36" s="9">
        <f>[2]ALGO!$J$4</f>
        <v>12.654101380619466</v>
      </c>
      <c r="D36" s="20">
        <f t="shared" si="0"/>
        <v>1.9452625106743792E-3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52</v>
      </c>
      <c r="C37" s="9">
        <f>[2]ICP!$J$4</f>
        <v>14.498784705919416</v>
      </c>
      <c r="D37" s="20">
        <f t="shared" si="0"/>
        <v>2.2288380257455631E-3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11.901283578842113</v>
      </c>
      <c r="D38" s="20">
        <f t="shared" si="0"/>
        <v>1.8295349530140115E-3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30</v>
      </c>
      <c r="C39" s="9">
        <f>[2]ATOM!$J$4</f>
        <v>14.67359100296251</v>
      </c>
      <c r="D39" s="20">
        <f t="shared" si="0"/>
        <v>2.2557102726194927E-3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14.590599442956931</v>
      </c>
      <c r="D40" s="20">
        <f t="shared" si="0"/>
        <v>2.2429523243839514E-3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50</v>
      </c>
      <c r="C41" s="9">
        <f>[2]DOGE!$J$4</f>
        <v>5.2595683778529576</v>
      </c>
      <c r="D41" s="20">
        <f t="shared" si="0"/>
        <v>8.0853162781164309E-4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36</v>
      </c>
      <c r="C42" s="9">
        <f>[2]GRT!$J$4</f>
        <v>8.4950653205385329</v>
      </c>
      <c r="D42" s="20">
        <f t="shared" si="0"/>
        <v>1.3059111505999859E-3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7" t="s">
        <v>1</v>
      </c>
      <c r="C43" s="1">
        <f>$T$2</f>
        <v>7.83</v>
      </c>
      <c r="D43" s="20">
        <f t="shared" si="0"/>
        <v>1.2036734178460292E-3</v>
      </c>
    </row>
    <row r="44" spans="2:14">
      <c r="B44" s="22" t="s">
        <v>32</v>
      </c>
      <c r="C44" s="1">
        <f>[2]EGLD!$J$4</f>
        <v>6.6414893695811941</v>
      </c>
      <c r="D44" s="20">
        <f t="shared" si="0"/>
        <v>1.0209686090768668E-3</v>
      </c>
    </row>
    <row r="45" spans="2:14">
      <c r="B45" s="22" t="s">
        <v>23</v>
      </c>
      <c r="C45" s="9">
        <f>[2]LUNA!J4</f>
        <v>5.8945283232290135</v>
      </c>
      <c r="D45" s="20">
        <f t="shared" si="0"/>
        <v>9.0614138613171022E-4</v>
      </c>
    </row>
    <row r="46" spans="2:14">
      <c r="B46" s="22" t="s">
        <v>63</v>
      </c>
      <c r="C46" s="10">
        <f>[2]ACE!$J$4</f>
        <v>4.0081883770924893</v>
      </c>
      <c r="D46" s="20">
        <f t="shared" si="0"/>
        <v>6.1616217154861382E-4</v>
      </c>
    </row>
    <row r="47" spans="2:14">
      <c r="B47" s="22" t="s">
        <v>39</v>
      </c>
      <c r="C47" s="9">
        <f>[2]SHPING!$J$4</f>
        <v>3.4743243497842258</v>
      </c>
      <c r="D47" s="20">
        <f t="shared" si="0"/>
        <v>5.3409346932445237E-4</v>
      </c>
    </row>
    <row r="48" spans="2:14">
      <c r="B48" s="22" t="s">
        <v>61</v>
      </c>
      <c r="C48" s="10">
        <f>[2]SEI!$J$4</f>
        <v>3.2124241835816414</v>
      </c>
      <c r="D48" s="20">
        <f t="shared" si="0"/>
        <v>4.9383264324686521E-4</v>
      </c>
    </row>
    <row r="49" spans="2:4">
      <c r="B49" s="7" t="s">
        <v>25</v>
      </c>
      <c r="C49" s="1">
        <f>[2]POLIS!J4</f>
        <v>2.9982553364552555</v>
      </c>
      <c r="D49" s="20">
        <f t="shared" si="0"/>
        <v>4.6090935484114867E-4</v>
      </c>
    </row>
    <row r="50" spans="2:4">
      <c r="B50" s="22" t="s">
        <v>35</v>
      </c>
      <c r="C50" s="9">
        <f>[2]AMP!$J$4</f>
        <v>2.9130335557107681</v>
      </c>
      <c r="D50" s="20">
        <f t="shared" si="0"/>
        <v>4.4780856402331439E-4</v>
      </c>
    </row>
    <row r="51" spans="2:4">
      <c r="B51" s="22" t="s">
        <v>49</v>
      </c>
      <c r="C51" s="9">
        <f>[2]KAVA!$J$4</f>
        <v>2.696032045813801</v>
      </c>
      <c r="D51" s="20">
        <f t="shared" si="0"/>
        <v>4.1444982212096045E-4</v>
      </c>
    </row>
    <row r="52" spans="2:4">
      <c r="B52" s="22" t="s">
        <v>62</v>
      </c>
      <c r="C52" s="10">
        <f>[2]MEME!$J$4</f>
        <v>3.0197770256438679</v>
      </c>
      <c r="D52" s="20">
        <f>C52/$C$7</f>
        <v>4.642177948390384E-4</v>
      </c>
    </row>
    <row r="53" spans="2:4">
      <c r="B53" s="22" t="s">
        <v>42</v>
      </c>
      <c r="C53" s="9">
        <f>[2]TRX!$J$4</f>
        <v>1.3188723255959989</v>
      </c>
      <c r="D53" s="20">
        <f>C53/$C$7</f>
        <v>2.0274477137326657E-4</v>
      </c>
    </row>
    <row r="54" spans="2:4">
      <c r="B54" s="7" t="s">
        <v>27</v>
      </c>
      <c r="C54" s="1">
        <f>[2]ATLAS!O47</f>
        <v>0.78997351680006389</v>
      </c>
      <c r="D54" s="20">
        <f>C54/$C$7</f>
        <v>1.2143935159317759E-4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2024-03-02T11:53:07Z</dcterms:modified>
</cp:coreProperties>
</file>