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H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40" l="1"/>
  <c r="C55" l="1"/>
  <c r="C32" l="1"/>
  <c r="C41" l="1"/>
  <c r="C42" l="1"/>
  <c r="C29" l="1"/>
  <c r="C38" l="1"/>
  <c r="C35"/>
  <c r="C23" l="1"/>
  <c r="C20"/>
  <c r="C44" l="1"/>
  <c r="C16" l="1"/>
  <c r="C12" l="1"/>
  <c r="C13" l="1"/>
  <c r="C31" l="1"/>
  <c r="C49" l="1"/>
  <c r="C52" l="1"/>
  <c r="C33" l="1"/>
  <c r="C39" l="1"/>
  <c r="C26" l="1"/>
  <c r="C17" l="1"/>
  <c r="C22" l="1"/>
  <c r="C30" l="1"/>
  <c r="C25"/>
  <c r="C24" l="1"/>
  <c r="C15" l="1"/>
  <c r="C34" l="1"/>
  <c r="C28" l="1"/>
  <c r="C7" l="1"/>
  <c r="D43" l="1"/>
  <c r="D30"/>
  <c r="D50"/>
  <c r="D23"/>
  <c r="D20"/>
  <c r="D39"/>
  <c r="D41"/>
  <c r="N8"/>
  <c r="D35"/>
  <c r="D24"/>
  <c r="D42"/>
  <c r="D32"/>
  <c r="D48"/>
  <c r="D49"/>
  <c r="D31"/>
  <c r="D7"/>
  <c r="E7" s="1"/>
  <c r="D46"/>
  <c r="D27"/>
  <c r="D38"/>
  <c r="D19"/>
  <c r="D33"/>
  <c r="D17"/>
  <c r="D21"/>
  <c r="D16"/>
  <c r="D34"/>
  <c r="D15"/>
  <c r="D29"/>
  <c r="D12"/>
  <c r="N9"/>
  <c r="D47"/>
  <c r="M8"/>
  <c r="D45"/>
  <c r="D44"/>
  <c r="M9"/>
  <c r="D54"/>
  <c r="D51"/>
  <c r="D13"/>
  <c r="D14"/>
  <c r="D36"/>
  <c r="D22"/>
  <c r="D53"/>
  <c r="D55"/>
  <c r="D52"/>
  <c r="D25"/>
  <c r="D37"/>
  <c r="Q3"/>
  <c r="D40"/>
  <c r="D18"/>
  <c r="D26"/>
  <c r="D28"/>
  <c r="M10" l="1"/>
  <c r="N10"/>
  <c r="M11" l="1"/>
  <c r="N11"/>
  <c r="M12" l="1"/>
  <c r="N12"/>
  <c r="N13" l="1"/>
  <c r="M13"/>
  <c r="N14" l="1"/>
  <c r="M14"/>
  <c r="N15" l="1"/>
  <c r="M15"/>
  <c r="N16" l="1"/>
  <c r="M16"/>
  <c r="N17" l="1"/>
  <c r="M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M26" l="1"/>
  <c r="N26"/>
  <c r="N27" l="1"/>
  <c r="M27"/>
  <c r="N28" l="1"/>
  <c r="M28"/>
  <c r="N29" l="1"/>
  <c r="M29"/>
  <c r="N30" l="1"/>
  <c r="M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M40" l="1"/>
  <c r="N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<sst xmlns="http://schemas.openxmlformats.org/spreadsheetml/2006/main" count="107" uniqueCount="67">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</sst>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1247.4701872125258</c:v>
                </c:pt>
                <c:pt idx="1">
                  <c:v>1273.8527178117004</c:v>
                </c:pt>
                <c:pt idx="2">
                  <c:v>599.86</c:v>
                </c:pt>
                <c:pt idx="3">
                  <c:v>250.02408316281415</c:v>
                </c:pt>
                <c:pt idx="4">
                  <c:v>1088.305629394986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1273.8527178117004</v>
          </cell>
        </row>
      </sheetData>
      <sheetData sheetId="1">
        <row r="4">
          <cell r="J4">
            <v>1247.4701872125258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3.0716026589475116</v>
          </cell>
        </row>
      </sheetData>
      <sheetData sheetId="4">
        <row r="47">
          <cell r="M47">
            <v>112.44999999999999</v>
          </cell>
          <cell r="O47">
            <v>2.1424112384160239</v>
          </cell>
        </row>
      </sheetData>
      <sheetData sheetId="5">
        <row r="4">
          <cell r="C4">
            <v>-106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3.6129534764922329</v>
          </cell>
        </row>
      </sheetData>
      <sheetData sheetId="8">
        <row r="4">
          <cell r="J4">
            <v>43.919249671116241</v>
          </cell>
        </row>
      </sheetData>
      <sheetData sheetId="9">
        <row r="4">
          <cell r="J4">
            <v>11.611393273652558</v>
          </cell>
        </row>
      </sheetData>
      <sheetData sheetId="10">
        <row r="4">
          <cell r="J4">
            <v>23.985886850600295</v>
          </cell>
        </row>
      </sheetData>
      <sheetData sheetId="11">
        <row r="4">
          <cell r="J4">
            <v>14.098391990171395</v>
          </cell>
        </row>
      </sheetData>
      <sheetData sheetId="12">
        <row r="4">
          <cell r="J4">
            <v>60.545936867974724</v>
          </cell>
        </row>
      </sheetData>
      <sheetData sheetId="13">
        <row r="4">
          <cell r="J4">
            <v>3.6800437549987048</v>
          </cell>
        </row>
      </sheetData>
      <sheetData sheetId="14">
        <row r="4">
          <cell r="J4">
            <v>211.74447593264577</v>
          </cell>
        </row>
      </sheetData>
      <sheetData sheetId="15">
        <row r="4">
          <cell r="J4">
            <v>5.6532777295915153</v>
          </cell>
        </row>
      </sheetData>
      <sheetData sheetId="16">
        <row r="4">
          <cell r="J4">
            <v>39.026164894029861</v>
          </cell>
        </row>
      </sheetData>
      <sheetData sheetId="17">
        <row r="4">
          <cell r="J4">
            <v>5.2937337637315496</v>
          </cell>
        </row>
      </sheetData>
      <sheetData sheetId="18">
        <row r="4">
          <cell r="J4">
            <v>5.1395183008702485</v>
          </cell>
        </row>
      </sheetData>
      <sheetData sheetId="19">
        <row r="4">
          <cell r="J4">
            <v>13.58974422743503</v>
          </cell>
        </row>
      </sheetData>
      <sheetData sheetId="20">
        <row r="4">
          <cell r="J4">
            <v>2.6583556562707833</v>
          </cell>
        </row>
      </sheetData>
      <sheetData sheetId="21">
        <row r="4">
          <cell r="J4">
            <v>14.48738493688731</v>
          </cell>
        </row>
      </sheetData>
      <sheetData sheetId="22">
        <row r="4">
          <cell r="J4">
            <v>8.9075795732112724</v>
          </cell>
        </row>
      </sheetData>
      <sheetData sheetId="23">
        <row r="4">
          <cell r="J4">
            <v>12.237201172132282</v>
          </cell>
        </row>
      </sheetData>
      <sheetData sheetId="24">
        <row r="4">
          <cell r="J4">
            <v>3.7538445472637423</v>
          </cell>
        </row>
      </sheetData>
      <sheetData sheetId="25">
        <row r="4">
          <cell r="J4">
            <v>18.641120445363448</v>
          </cell>
        </row>
      </sheetData>
      <sheetData sheetId="26">
        <row r="4">
          <cell r="J4">
            <v>60.764353938717647</v>
          </cell>
        </row>
      </sheetData>
      <sheetData sheetId="27">
        <row r="4">
          <cell r="J4">
            <v>1.86975767939851</v>
          </cell>
        </row>
      </sheetData>
      <sheetData sheetId="28">
        <row r="4">
          <cell r="J4">
            <v>44.342646718942298</v>
          </cell>
        </row>
      </sheetData>
      <sheetData sheetId="29">
        <row r="4">
          <cell r="J4">
            <v>41.913016690799758</v>
          </cell>
        </row>
      </sheetData>
      <sheetData sheetId="30">
        <row r="4">
          <cell r="J4">
            <v>2.7056112573775146</v>
          </cell>
        </row>
      </sheetData>
      <sheetData sheetId="31">
        <row r="4">
          <cell r="J4">
            <v>4.656592529228492</v>
          </cell>
        </row>
      </sheetData>
      <sheetData sheetId="32">
        <row r="4">
          <cell r="J4">
            <v>2.8503260248439752</v>
          </cell>
        </row>
      </sheetData>
      <sheetData sheetId="33">
        <row r="4">
          <cell r="J4">
            <v>250.02408316281415</v>
          </cell>
        </row>
      </sheetData>
      <sheetData sheetId="34">
        <row r="4">
          <cell r="J4">
            <v>0.9695058932124293</v>
          </cell>
        </row>
      </sheetData>
      <sheetData sheetId="35">
        <row r="4">
          <cell r="J4">
            <v>12.656636372819269</v>
          </cell>
        </row>
      </sheetData>
      <sheetData sheetId="36">
        <row r="4">
          <cell r="J4">
            <v>19.371852799513128</v>
          </cell>
        </row>
      </sheetData>
      <sheetData sheetId="37">
        <row r="4">
          <cell r="J4">
            <v>9.715720164125214</v>
          </cell>
        </row>
      </sheetData>
      <sheetData sheetId="38">
        <row r="4">
          <cell r="J4">
            <v>8.5625447642046595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20.7+5.53</f>
        <v>26.23</v>
      </c>
      <c r="J2" t="s">
        <v>6</v>
      </c>
      <c r="K2" s="9">
        <f>13.17+37.53</f>
        <v>50.7</v>
      </c>
      <c r="M2" t="s">
        <v>59</v>
      </c>
      <c r="N2" s="9">
        <f>599.86</f>
        <v>599.86</v>
      </c>
      <c r="P2" t="s">
        <v>8</v>
      </c>
      <c r="Q2" s="10">
        <f>N2+K2+H2</f>
        <v>676.79000000000008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0.15176322123895231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4459.5126175820242</v>
      </c>
      <c r="D7" s="20">
        <f>(C7*[1]Feuil1!$K$2-C4)/C4</f>
        <v>0.56443966152646186</v>
      </c>
      <c r="E7" s="31">
        <f>C7-C7/(1+D7)</f>
        <v>1608.9631670325734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1247.4701872125258</v>
      </c>
    </row>
    <row r="9" spans="2:20">
      <c r="M9" s="17" t="str">
        <f>IF(C13&gt;C7*Params!F8,B13,"Others")</f>
        <v>ETH</v>
      </c>
      <c r="N9" s="18">
        <f>IF(C13&gt;C7*0.1,C13,C7)</f>
        <v>1273.8527178117004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599.86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250.02408316281415</v>
      </c>
    </row>
    <row r="12" spans="2:20">
      <c r="B12" s="7" t="s">
        <v>4</v>
      </c>
      <c r="C12" s="1">
        <f>[2]BTC!J4</f>
        <v>1247.4701872125258</v>
      </c>
      <c r="D12" s="20">
        <f>C12/$C$7</f>
        <v>0.27973240445475228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1088.305629394986</v>
      </c>
    </row>
    <row r="13" spans="2:20">
      <c r="B13" s="7" t="s">
        <v>19</v>
      </c>
      <c r="C13" s="1">
        <f>[2]ETH!J4</f>
        <v>1273.8527178117004</v>
      </c>
      <c r="D13" s="20">
        <f t="shared" ref="D13:D55" si="0">C13/$C$7</f>
        <v>0.28564841655328499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599.86</v>
      </c>
      <c r="D14" s="20">
        <f t="shared" si="0"/>
        <v>0.13451245717637367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250.02408316281415</v>
      </c>
      <c r="D15" s="20">
        <f t="shared" si="0"/>
        <v>5.6065338211416203E-2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211.74447593264577</v>
      </c>
      <c r="D16" s="20">
        <f t="shared" si="0"/>
        <v>4.7481528608714858E-2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112.44999999999999</v>
      </c>
      <c r="D17" s="20">
        <f t="shared" si="0"/>
        <v>2.5215760026478205E-2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106</v>
      </c>
      <c r="D18" s="20">
        <f>C18/$C$7</f>
        <v>2.376941363100658E-2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1.4026196439806241E-2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60.545936867974724</v>
      </c>
      <c r="D20" s="20">
        <f t="shared" si="0"/>
        <v>1.3576805821619832E-2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50.7</v>
      </c>
      <c r="D21" s="20">
        <f t="shared" si="0"/>
        <v>1.1368955387660695E-2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44.342646718942298</v>
      </c>
      <c r="D22" s="20">
        <f t="shared" si="0"/>
        <v>9.9433840693975116E-3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60.764353938717647</v>
      </c>
      <c r="D23" s="20">
        <f t="shared" si="0"/>
        <v>1.3625783611228902E-2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43.919249671116241</v>
      </c>
      <c r="D24" s="20">
        <f t="shared" si="0"/>
        <v>9.8484416207189774E-3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41.913016690799758</v>
      </c>
      <c r="D25" s="20">
        <f t="shared" si="0"/>
        <v>9.3985644362915288E-3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39.026164894029861</v>
      </c>
      <c r="D26" s="20">
        <f t="shared" si="0"/>
        <v>8.7512175075289047E-3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26.23</v>
      </c>
      <c r="D27" s="20">
        <f t="shared" si="0"/>
        <v>5.8818086749179493E-3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23.985886850600295</v>
      </c>
      <c r="D28" s="20">
        <f t="shared" si="0"/>
        <v>5.3785893005513221E-3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18.641120445363448</v>
      </c>
      <c r="D29" s="20">
        <f t="shared" si="0"/>
        <v>4.1800802114269568E-3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19.371852799513128</v>
      </c>
      <c r="D30" s="20">
        <f t="shared" si="0"/>
        <v>4.3439394527415125E-3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13.58974422743503</v>
      </c>
      <c r="D31" s="20">
        <f t="shared" si="0"/>
        <v>3.0473608649196904E-3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14.098391990171395</v>
      </c>
      <c r="D32" s="20">
        <f t="shared" si="0"/>
        <v>3.1614199127023958E-3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11.611393273652558</v>
      </c>
      <c r="D33" s="20">
        <f t="shared" si="0"/>
        <v>2.6037359391861813E-3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12.656636372819269</v>
      </c>
      <c r="D34" s="20">
        <f t="shared" si="0"/>
        <v>2.8381209917243775E-3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14.48738493688731</v>
      </c>
      <c r="D35" s="20">
        <f t="shared" si="0"/>
        <v>3.2486475943064963E-3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12.237201172132282</v>
      </c>
      <c r="D36" s="20">
        <f t="shared" si="0"/>
        <v>2.7440669466627433E-3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2.3545173879770667E-3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8.9075795732112724</v>
      </c>
      <c r="D38" s="20">
        <f t="shared" si="0"/>
        <v>1.997433427610979E-3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5.2937337637315496</v>
      </c>
      <c r="D39" s="20">
        <f t="shared" si="0"/>
        <v>1.1870655422883062E-3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5.6532777295915153</v>
      </c>
      <c r="D40" s="20">
        <f t="shared" si="0"/>
        <v>1.267689591751118E-3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4.656592529228492</v>
      </c>
      <c r="D41" s="20">
        <f t="shared" si="0"/>
        <v>1.0441931503611993E-3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5.1395183008702485</v>
      </c>
      <c r="D42" s="20">
        <f t="shared" si="0"/>
        <v>1.1524843052595573E-3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3.6129534764922329</v>
      </c>
      <c r="D43" s="20">
        <f t="shared" si="0"/>
        <v>8.1016778879553864E-4</v>
      </c>
    </row>
    <row r="44" spans="2:14">
      <c r="B44" s="22" t="s">
        <v>23</v>
      </c>
      <c r="C44" s="9">
        <f>[2]LUNA!J4</f>
        <v>3.7538445472637423</v>
      </c>
      <c r="D44" s="20">
        <f t="shared" si="0"/>
        <v>8.4176116745670302E-4</v>
      </c>
    </row>
    <row r="45" spans="2:14">
      <c r="B45" s="22" t="s">
        <v>36</v>
      </c>
      <c r="C45" s="9">
        <f>[2]AMP!$J$4</f>
        <v>3.6800437549987048</v>
      </c>
      <c r="D45" s="20">
        <f t="shared" si="0"/>
        <v>8.2521209615817786E-4</v>
      </c>
    </row>
    <row r="46" spans="2:14">
      <c r="B46" s="7" t="s">
        <v>25</v>
      </c>
      <c r="C46" s="1">
        <f>[2]POLIS!J4</f>
        <v>3.0716026589475116</v>
      </c>
      <c r="D46" s="20">
        <f t="shared" si="0"/>
        <v>6.8877541613795318E-4</v>
      </c>
    </row>
    <row r="47" spans="2:14">
      <c r="B47" s="22" t="s">
        <v>40</v>
      </c>
      <c r="C47" s="9">
        <f>[2]SHPING!$J$4</f>
        <v>2.8503260248439752</v>
      </c>
      <c r="D47" s="20">
        <f t="shared" si="0"/>
        <v>6.3915639875225647E-4</v>
      </c>
    </row>
    <row r="48" spans="2:14">
      <c r="B48" s="22" t="s">
        <v>50</v>
      </c>
      <c r="C48" s="9">
        <f>[2]KAVA!$J$4</f>
        <v>2.6583556562707833</v>
      </c>
      <c r="D48" s="20">
        <f t="shared" si="0"/>
        <v>5.9610901105873774E-4</v>
      </c>
    </row>
    <row r="49" spans="2:4">
      <c r="B49" s="22" t="s">
        <v>62</v>
      </c>
      <c r="C49" s="10">
        <f>[2]SEI!$J$4</f>
        <v>2.7056112573775146</v>
      </c>
      <c r="D49" s="20">
        <f t="shared" si="0"/>
        <v>6.0670559529541466E-4</v>
      </c>
    </row>
    <row r="50" spans="2:4">
      <c r="B50" s="22" t="s">
        <v>65</v>
      </c>
      <c r="C50" s="10">
        <f>[2]DYDX!$J$4</f>
        <v>8.5625447642046595</v>
      </c>
      <c r="D50" s="20">
        <f t="shared" si="0"/>
        <v>1.9200629078716062E-3</v>
      </c>
    </row>
    <row r="51" spans="2:4">
      <c r="B51" s="22" t="s">
        <v>66</v>
      </c>
      <c r="C51" s="10">
        <f>[2]TIA!$J$4</f>
        <v>9.715720164125214</v>
      </c>
      <c r="D51" s="20">
        <f t="shared" si="0"/>
        <v>2.1786506726811637E-3</v>
      </c>
    </row>
    <row r="52" spans="2:4">
      <c r="B52" s="7" t="s">
        <v>28</v>
      </c>
      <c r="C52" s="1">
        <f>[2]ATLAS!O47</f>
        <v>2.1424112384160239</v>
      </c>
      <c r="D52" s="20">
        <f t="shared" si="0"/>
        <v>4.8041376314742948E-4</v>
      </c>
    </row>
    <row r="53" spans="2:4">
      <c r="B53" s="22" t="s">
        <v>63</v>
      </c>
      <c r="C53" s="10">
        <f>[2]MEME!$J$4</f>
        <v>1.86975767939851</v>
      </c>
      <c r="D53" s="20">
        <f t="shared" si="0"/>
        <v>4.1927399689975638E-4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3.8048857476268607E-4</v>
      </c>
    </row>
    <row r="55" spans="2:4">
      <c r="B55" s="22" t="s">
        <v>43</v>
      </c>
      <c r="C55" s="9">
        <f>[2]TRX!$J$4</f>
        <v>0.9695058932124293</v>
      </c>
      <c r="D55" s="20">
        <f t="shared" si="0"/>
        <v>2.1740176031570497E-4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2023-12-27T09:03:49Z</dcterms:modified>
</cp:coreProperties>
</file>