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B10" i="36"/>
  <c r="N9"/>
  <c r="N8"/>
  <c r="N7"/>
  <c r="N6"/>
  <c r="E6"/>
  <c r="D6"/>
  <c r="D10" s="1"/>
  <c r="G9" s="1"/>
  <c r="C5"/>
  <c r="O9" s="1"/>
  <c r="P9" s="1"/>
  <c r="J4"/>
  <c r="K4" s="1"/>
  <c r="B13" i="35"/>
  <c r="J4" s="1"/>
  <c r="N9"/>
  <c r="N8"/>
  <c r="N7"/>
  <c r="N6"/>
  <c r="Q6" s="1"/>
  <c r="E6"/>
  <c r="D6"/>
  <c r="D13" s="1"/>
  <c r="G12" s="1"/>
  <c r="C5"/>
  <c r="O9" s="1"/>
  <c r="P9" s="1"/>
  <c r="D41" i="34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N26" s="1"/>
  <c r="C19"/>
  <c r="T18"/>
  <c r="R18"/>
  <c r="E18"/>
  <c r="T17"/>
  <c r="R17"/>
  <c r="C17"/>
  <c r="T16"/>
  <c r="S16"/>
  <c r="R16"/>
  <c r="N16"/>
  <c r="R26" s="1"/>
  <c r="C16"/>
  <c r="T15"/>
  <c r="S15" s="1"/>
  <c r="R15"/>
  <c r="O15"/>
  <c r="P15" s="1"/>
  <c r="N15"/>
  <c r="E15"/>
  <c r="B15"/>
  <c r="T14"/>
  <c r="S14"/>
  <c r="R14"/>
  <c r="N17" s="1"/>
  <c r="O14"/>
  <c r="P14" s="1"/>
  <c r="N14"/>
  <c r="E14"/>
  <c r="B14"/>
  <c r="T13"/>
  <c r="S13" s="1"/>
  <c r="O17" s="1"/>
  <c r="P17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C8"/>
  <c r="T7"/>
  <c r="R7"/>
  <c r="E7"/>
  <c r="U6"/>
  <c r="T6"/>
  <c r="S6" s="1"/>
  <c r="R6"/>
  <c r="R26" s="1"/>
  <c r="P6"/>
  <c r="O6"/>
  <c r="N6"/>
  <c r="C6"/>
  <c r="O17" s="1"/>
  <c r="T5"/>
  <c r="S5"/>
  <c r="R5"/>
  <c r="C5"/>
  <c r="O8" s="1"/>
  <c r="J4"/>
  <c r="B10" i="29"/>
  <c r="N7"/>
  <c r="E7"/>
  <c r="D7"/>
  <c r="E6"/>
  <c r="D6"/>
  <c r="C5"/>
  <c r="O7" s="1"/>
  <c r="P7" s="1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K4"/>
  <c r="J4"/>
  <c r="B13" i="18"/>
  <c r="O9"/>
  <c r="O8"/>
  <c r="N8"/>
  <c r="O7"/>
  <c r="D7"/>
  <c r="C7" s="1"/>
  <c r="N6"/>
  <c r="E6"/>
  <c r="D6"/>
  <c r="D13" s="1"/>
  <c r="G12" s="1"/>
  <c r="J4"/>
  <c r="D11" i="17"/>
  <c r="C10"/>
  <c r="R9"/>
  <c r="O9"/>
  <c r="D9"/>
  <c r="D8" s="1"/>
  <c r="B9"/>
  <c r="O8"/>
  <c r="B8"/>
  <c r="B14" s="1"/>
  <c r="N7" s="1"/>
  <c r="T7"/>
  <c r="S7"/>
  <c r="R7"/>
  <c r="C7"/>
  <c r="T6"/>
  <c r="R6"/>
  <c r="N6"/>
  <c r="E6"/>
  <c r="D6"/>
  <c r="T5"/>
  <c r="R5"/>
  <c r="C5"/>
  <c r="B13" i="16"/>
  <c r="N6" s="1"/>
  <c r="O9"/>
  <c r="N8"/>
  <c r="O7"/>
  <c r="E6"/>
  <c r="D6"/>
  <c r="D13" s="1"/>
  <c r="C5"/>
  <c r="O8" s="1"/>
  <c r="P8" s="1"/>
  <c r="D17" i="15"/>
  <c r="B17"/>
  <c r="C15"/>
  <c r="D14"/>
  <c r="C14"/>
  <c r="C13"/>
  <c r="C12"/>
  <c r="S9" s="1"/>
  <c r="C11"/>
  <c r="S8" s="1"/>
  <c r="T10"/>
  <c r="R10"/>
  <c r="E10"/>
  <c r="R9"/>
  <c r="N15" s="1"/>
  <c r="D9"/>
  <c r="R8"/>
  <c r="T8" s="1"/>
  <c r="J8"/>
  <c r="J9" s="1"/>
  <c r="E8"/>
  <c r="S7"/>
  <c r="R7"/>
  <c r="T7" s="1"/>
  <c r="E7"/>
  <c r="S6"/>
  <c r="R6"/>
  <c r="T6" s="1"/>
  <c r="N6"/>
  <c r="D6"/>
  <c r="T5"/>
  <c r="R5"/>
  <c r="N22" s="1"/>
  <c r="D5"/>
  <c r="G17" s="1"/>
  <c r="K4"/>
  <c r="J4"/>
  <c r="D13" i="14"/>
  <c r="G12" s="1"/>
  <c r="B13"/>
  <c r="C11"/>
  <c r="C10"/>
  <c r="N9"/>
  <c r="C9"/>
  <c r="N8"/>
  <c r="C8"/>
  <c r="N7"/>
  <c r="C7"/>
  <c r="T6"/>
  <c r="R6"/>
  <c r="N6"/>
  <c r="C6"/>
  <c r="T5"/>
  <c r="T1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P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N9" s="1"/>
  <c r="P7"/>
  <c r="O7" s="1"/>
  <c r="N7"/>
  <c r="C7"/>
  <c r="T6"/>
  <c r="T19" s="1"/>
  <c r="R6"/>
  <c r="O6"/>
  <c r="P6" s="1"/>
  <c r="N6"/>
  <c r="E6"/>
  <c r="D6"/>
  <c r="T5"/>
  <c r="R5"/>
  <c r="U5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10"/>
  <c r="N9" s="1"/>
  <c r="C11"/>
  <c r="C10"/>
  <c r="O9"/>
  <c r="P9" s="1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R17" s="1"/>
  <c r="C5"/>
  <c r="O8" s="1"/>
  <c r="P8" s="1"/>
  <c r="N3"/>
  <c r="B13" i="9"/>
  <c r="N9" s="1"/>
  <c r="C11"/>
  <c r="C10"/>
  <c r="T9"/>
  <c r="R9"/>
  <c r="O9"/>
  <c r="P9" s="1"/>
  <c r="C9"/>
  <c r="T8"/>
  <c r="R8"/>
  <c r="O8"/>
  <c r="C8"/>
  <c r="T7"/>
  <c r="S7"/>
  <c r="O7" s="1"/>
  <c r="N3" s="1"/>
  <c r="R7"/>
  <c r="P7"/>
  <c r="N7"/>
  <c r="C7"/>
  <c r="R6"/>
  <c r="U6" s="1"/>
  <c r="P6"/>
  <c r="O6"/>
  <c r="O3" s="1"/>
  <c r="N6"/>
  <c r="E6"/>
  <c r="D6"/>
  <c r="D13" s="1"/>
  <c r="G12" s="1"/>
  <c r="T5"/>
  <c r="R5"/>
  <c r="R13" s="1"/>
  <c r="C5"/>
  <c r="O9" i="8"/>
  <c r="O7"/>
  <c r="C7"/>
  <c r="R6"/>
  <c r="U6" s="1"/>
  <c r="E6"/>
  <c r="D6"/>
  <c r="T6" s="1"/>
  <c r="C5"/>
  <c r="O8" s="1"/>
  <c r="B5"/>
  <c r="B13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N6"/>
  <c r="P6" s="1"/>
  <c r="D6"/>
  <c r="D5"/>
  <c r="D9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B31"/>
  <c r="D31" s="1"/>
  <c r="D30"/>
  <c r="B30"/>
  <c r="B38" s="1"/>
  <c r="D29"/>
  <c r="M28"/>
  <c r="D28"/>
  <c r="M27"/>
  <c r="D27"/>
  <c r="M26"/>
  <c r="D26"/>
  <c r="C26" s="1"/>
  <c r="N9" s="1"/>
  <c r="N25"/>
  <c r="M25"/>
  <c r="O25" s="1"/>
  <c r="C25"/>
  <c r="T24"/>
  <c r="S24" s="1"/>
  <c r="R24"/>
  <c r="C24"/>
  <c r="T23"/>
  <c r="R23"/>
  <c r="C23"/>
  <c r="R22"/>
  <c r="C22"/>
  <c r="N43" s="1"/>
  <c r="O43" s="1"/>
  <c r="T21"/>
  <c r="S2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7" s="1"/>
  <c r="O27" s="1"/>
  <c r="T18"/>
  <c r="S18"/>
  <c r="R18"/>
  <c r="M18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J7"/>
  <c r="J8" s="1"/>
  <c r="C7"/>
  <c r="R6"/>
  <c r="T6" s="1"/>
  <c r="E6"/>
  <c r="D6"/>
  <c r="R5"/>
  <c r="D5"/>
  <c r="D38" s="1"/>
  <c r="G37" s="1"/>
  <c r="J4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22" i="2" l="1"/>
  <c r="P11" i="4"/>
  <c r="P13"/>
  <c r="P21"/>
  <c r="P23"/>
  <c r="P29"/>
  <c r="P35" s="1"/>
  <c r="P31"/>
  <c r="P3" i="9"/>
  <c r="P3" i="31"/>
  <c r="P3" i="10"/>
  <c r="P8" i="18"/>
  <c r="P15" i="27"/>
  <c r="O37" i="1"/>
  <c r="P37" s="1"/>
  <c r="O36"/>
  <c r="O35"/>
  <c r="O34"/>
  <c r="O29"/>
  <c r="P29" s="1"/>
  <c r="O28"/>
  <c r="O27"/>
  <c r="O26"/>
  <c r="N52" i="2"/>
  <c r="O52" s="1"/>
  <c r="N50"/>
  <c r="O50" s="1"/>
  <c r="N51"/>
  <c r="O51" s="1"/>
  <c r="N75"/>
  <c r="N73"/>
  <c r="N76"/>
  <c r="N74"/>
  <c r="O9"/>
  <c r="O14" s="1"/>
  <c r="N4"/>
  <c r="T10" i="1"/>
  <c r="S10" s="1"/>
  <c r="K4" i="2"/>
  <c r="M76"/>
  <c r="M74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L40" i="5"/>
  <c r="M40" s="1"/>
  <c r="M39"/>
  <c r="J4" i="8"/>
  <c r="N9"/>
  <c r="E7" i="12"/>
  <c r="K4"/>
  <c r="O9" i="15"/>
  <c r="O8"/>
  <c r="O7"/>
  <c r="O6"/>
  <c r="P6" s="1"/>
  <c r="C8" i="17"/>
  <c r="T8"/>
  <c r="D14"/>
  <c r="G13" s="1"/>
  <c r="G9" i="22"/>
  <c r="K4"/>
  <c r="N26" i="1"/>
  <c r="N27"/>
  <c r="N28"/>
  <c r="B39"/>
  <c r="N26" i="2"/>
  <c r="O26" s="1"/>
  <c r="O30" s="1"/>
  <c r="N28"/>
  <c r="O28" s="1"/>
  <c r="N35"/>
  <c r="O35" s="1"/>
  <c r="O54"/>
  <c r="M73"/>
  <c r="E32" i="3"/>
  <c r="P9" i="24"/>
  <c r="N68" i="2"/>
  <c r="O68" s="1"/>
  <c r="N66"/>
  <c r="O66" s="1"/>
  <c r="H37" i="5"/>
  <c r="H38"/>
  <c r="O17" i="15"/>
  <c r="O16"/>
  <c r="O15"/>
  <c r="P15" s="1"/>
  <c r="O14"/>
  <c r="O3" i="1"/>
  <c r="T5"/>
  <c r="N6"/>
  <c r="R19"/>
  <c r="N19" s="1"/>
  <c r="T19"/>
  <c r="S19" s="1"/>
  <c r="R21"/>
  <c r="N34"/>
  <c r="N35"/>
  <c r="N36"/>
  <c r="T5" i="2"/>
  <c r="R20"/>
  <c r="R37" s="1"/>
  <c r="T20"/>
  <c r="S20" s="1"/>
  <c r="T22"/>
  <c r="N36"/>
  <c r="O36" s="1"/>
  <c r="N42"/>
  <c r="O42" s="1"/>
  <c r="N44"/>
  <c r="O44" s="1"/>
  <c r="M57"/>
  <c r="O57" s="1"/>
  <c r="N67"/>
  <c r="O67" s="1"/>
  <c r="O70" s="1"/>
  <c r="M75"/>
  <c r="K4" i="4"/>
  <c r="P26"/>
  <c r="J14" i="5"/>
  <c r="I37"/>
  <c r="K37" s="1"/>
  <c r="I38"/>
  <c r="K38" s="1"/>
  <c r="I41"/>
  <c r="K41" s="1"/>
  <c r="P9" i="8"/>
  <c r="P23" i="13"/>
  <c r="P25" s="1"/>
  <c r="P8" i="19"/>
  <c r="N9" i="18"/>
  <c r="N7"/>
  <c r="R33" i="19"/>
  <c r="N9"/>
  <c r="R21" i="24"/>
  <c r="N8"/>
  <c r="N6"/>
  <c r="C32" i="26"/>
  <c r="R24"/>
  <c r="S5" i="27"/>
  <c r="N9" i="29"/>
  <c r="N8"/>
  <c r="N6"/>
  <c r="D23" i="30"/>
  <c r="G22" s="1"/>
  <c r="T9"/>
  <c r="V9" s="1"/>
  <c r="C9"/>
  <c r="N9"/>
  <c r="N8"/>
  <c r="P8" s="1"/>
  <c r="N7"/>
  <c r="T5" i="34"/>
  <c r="O26"/>
  <c r="P26" s="1"/>
  <c r="O24"/>
  <c r="P24" s="1"/>
  <c r="Q9" i="35"/>
  <c r="Q8"/>
  <c r="Q7"/>
  <c r="K4" i="39"/>
  <c r="G13"/>
  <c r="G8" i="4"/>
  <c r="M38" i="5"/>
  <c r="M47" s="1"/>
  <c r="E63"/>
  <c r="R5" i="8"/>
  <c r="R13" s="1"/>
  <c r="O6"/>
  <c r="N7"/>
  <c r="P7" s="1"/>
  <c r="J4" i="9"/>
  <c r="K4" s="1"/>
  <c r="S5"/>
  <c r="T6"/>
  <c r="T13" s="1"/>
  <c r="N8"/>
  <c r="P8" s="1"/>
  <c r="P11" s="1"/>
  <c r="J4" i="10"/>
  <c r="K4" s="1"/>
  <c r="S5"/>
  <c r="T6"/>
  <c r="T17" s="1"/>
  <c r="O7"/>
  <c r="P7" s="1"/>
  <c r="P12" s="1"/>
  <c r="U5" i="11"/>
  <c r="O6"/>
  <c r="P6" s="1"/>
  <c r="N7"/>
  <c r="P7" s="1"/>
  <c r="O8"/>
  <c r="O9"/>
  <c r="P9" s="1"/>
  <c r="O6" i="12"/>
  <c r="P6" s="1"/>
  <c r="P12" s="1"/>
  <c r="S6" i="13"/>
  <c r="O9" s="1"/>
  <c r="P9" s="1"/>
  <c r="P11" s="1"/>
  <c r="C14"/>
  <c r="O21" s="1"/>
  <c r="N3" s="1"/>
  <c r="R19"/>
  <c r="S5" i="14"/>
  <c r="O6"/>
  <c r="P6" s="1"/>
  <c r="O7"/>
  <c r="P7" s="1"/>
  <c r="O8"/>
  <c r="P8" s="1"/>
  <c r="S5" i="15"/>
  <c r="N7"/>
  <c r="N8"/>
  <c r="N9"/>
  <c r="N16"/>
  <c r="N17"/>
  <c r="G12" i="16"/>
  <c r="R13" i="17"/>
  <c r="U5"/>
  <c r="S6"/>
  <c r="O7" s="1"/>
  <c r="P7" s="1"/>
  <c r="R8"/>
  <c r="K4" i="18"/>
  <c r="P6"/>
  <c r="P7"/>
  <c r="P9"/>
  <c r="O3" i="19"/>
  <c r="P3" s="1"/>
  <c r="P6"/>
  <c r="N3" i="20"/>
  <c r="P3" s="1"/>
  <c r="S6"/>
  <c r="J4" i="21"/>
  <c r="K4" s="1"/>
  <c r="O9"/>
  <c r="P9" s="1"/>
  <c r="S5" i="23"/>
  <c r="S6"/>
  <c r="P6" i="24"/>
  <c r="S6"/>
  <c r="N7"/>
  <c r="P8"/>
  <c r="T21"/>
  <c r="O6" i="25"/>
  <c r="B22"/>
  <c r="J4" s="1"/>
  <c r="D39" i="26"/>
  <c r="R9"/>
  <c r="S9" s="1"/>
  <c r="B39"/>
  <c r="K4" i="28"/>
  <c r="D10" i="29"/>
  <c r="G9" s="1"/>
  <c r="O6"/>
  <c r="P6" s="1"/>
  <c r="N3" i="30"/>
  <c r="O7"/>
  <c r="S10"/>
  <c r="O16"/>
  <c r="K4" i="32"/>
  <c r="P28" i="34"/>
  <c r="K4" i="35"/>
  <c r="K4" i="37"/>
  <c r="K4" i="38"/>
  <c r="R37" i="15"/>
  <c r="N25"/>
  <c r="N23"/>
  <c r="N9" i="16"/>
  <c r="N7"/>
  <c r="P7" s="1"/>
  <c r="J4"/>
  <c r="K4" s="1"/>
  <c r="N9" i="17"/>
  <c r="P9" s="1"/>
  <c r="N8"/>
  <c r="J4"/>
  <c r="K4" s="1"/>
  <c r="C11"/>
  <c r="O6" s="1"/>
  <c r="T9"/>
  <c r="P6"/>
  <c r="T24" i="20"/>
  <c r="S5"/>
  <c r="T7" i="23"/>
  <c r="T22" s="1"/>
  <c r="C7"/>
  <c r="P6"/>
  <c r="N12" i="25"/>
  <c r="N6"/>
  <c r="T5" i="26"/>
  <c r="T39" s="1"/>
  <c r="C35"/>
  <c r="R25"/>
  <c r="R39" s="1"/>
  <c r="N17" i="27"/>
  <c r="N16"/>
  <c r="N14"/>
  <c r="P14" s="1"/>
  <c r="B16"/>
  <c r="D15"/>
  <c r="T10" s="1"/>
  <c r="N17" i="30"/>
  <c r="P17" s="1"/>
  <c r="N16"/>
  <c r="D5" i="8"/>
  <c r="N6"/>
  <c r="N8"/>
  <c r="P8" s="1"/>
  <c r="U7" i="11"/>
  <c r="N8"/>
  <c r="D19" i="13"/>
  <c r="T9" i="15"/>
  <c r="T37" s="1"/>
  <c r="N14"/>
  <c r="N24"/>
  <c r="P9" i="16"/>
  <c r="P8" i="17"/>
  <c r="P9" i="19"/>
  <c r="O6" i="21"/>
  <c r="P6" s="1"/>
  <c r="P11" s="1"/>
  <c r="O8"/>
  <c r="P8" s="1"/>
  <c r="O12" i="25"/>
  <c r="P12" s="1"/>
  <c r="P16" i="27"/>
  <c r="P17"/>
  <c r="B18"/>
  <c r="J4" s="1"/>
  <c r="O8" i="29"/>
  <c r="P8" s="1"/>
  <c r="O9"/>
  <c r="P9" s="1"/>
  <c r="K4" i="30"/>
  <c r="T26"/>
  <c r="V8"/>
  <c r="P9"/>
  <c r="T6" i="31"/>
  <c r="T17" s="1"/>
  <c r="O9"/>
  <c r="P9" s="1"/>
  <c r="P12" s="1"/>
  <c r="O6" i="32"/>
  <c r="P6" s="1"/>
  <c r="P11" s="1"/>
  <c r="O7" i="33"/>
  <c r="P7" s="1"/>
  <c r="D5" i="34"/>
  <c r="D43" s="1"/>
  <c r="O16"/>
  <c r="R20"/>
  <c r="T26"/>
  <c r="N39"/>
  <c r="B43"/>
  <c r="J4" s="1"/>
  <c r="K4" s="1"/>
  <c r="O6" i="35"/>
  <c r="P6" s="1"/>
  <c r="O7"/>
  <c r="P7" s="1"/>
  <c r="O8"/>
  <c r="P8" s="1"/>
  <c r="O7" i="36"/>
  <c r="P7" s="1"/>
  <c r="T5" i="37"/>
  <c r="O6"/>
  <c r="N7"/>
  <c r="O9"/>
  <c r="P9" s="1"/>
  <c r="O6" i="38"/>
  <c r="P6" s="1"/>
  <c r="T6"/>
  <c r="T18" s="1"/>
  <c r="O7"/>
  <c r="P7" s="1"/>
  <c r="O9"/>
  <c r="P9" s="1"/>
  <c r="S5" i="39"/>
  <c r="N7"/>
  <c r="O8"/>
  <c r="P8" s="1"/>
  <c r="O6" i="16"/>
  <c r="P6" s="1"/>
  <c r="S5" i="19"/>
  <c r="T5" s="1"/>
  <c r="T33" s="1"/>
  <c r="W33" s="1"/>
  <c r="O8" i="20"/>
  <c r="P8" s="1"/>
  <c r="P11" s="1"/>
  <c r="O6" i="22"/>
  <c r="P6" s="1"/>
  <c r="O8"/>
  <c r="P8" s="1"/>
  <c r="O7" i="24"/>
  <c r="P7" s="1"/>
  <c r="T6" i="27"/>
  <c r="O6" i="28"/>
  <c r="P6" s="1"/>
  <c r="O8"/>
  <c r="P8" s="1"/>
  <c r="O6" i="33"/>
  <c r="P6" s="1"/>
  <c r="O8"/>
  <c r="P8" s="1"/>
  <c r="O6" i="36"/>
  <c r="P6" s="1"/>
  <c r="O8"/>
  <c r="P8" s="1"/>
  <c r="O7" i="37"/>
  <c r="P7" s="1"/>
  <c r="P11" s="1"/>
  <c r="O7" i="39"/>
  <c r="P7" s="1"/>
  <c r="P11" s="1"/>
  <c r="P20" i="27" l="1"/>
  <c r="O38" i="2"/>
  <c r="O46"/>
  <c r="P17" i="4"/>
  <c r="S5" i="37"/>
  <c r="T18"/>
  <c r="N8" i="34"/>
  <c r="N9"/>
  <c r="P9" s="1"/>
  <c r="P11" s="1"/>
  <c r="R32" i="13"/>
  <c r="G18"/>
  <c r="K4"/>
  <c r="O3" i="17"/>
  <c r="N3"/>
  <c r="P7" i="30"/>
  <c r="P11" s="1"/>
  <c r="O3"/>
  <c r="P3" s="1"/>
  <c r="P6" i="8"/>
  <c r="P11" s="1"/>
  <c r="O3"/>
  <c r="N3"/>
  <c r="N59" i="2"/>
  <c r="O59" s="1"/>
  <c r="N60"/>
  <c r="O60" s="1"/>
  <c r="N58"/>
  <c r="H42" i="5"/>
  <c r="I42" s="1"/>
  <c r="K42" s="1"/>
  <c r="H39"/>
  <c r="S8" i="17"/>
  <c r="T13"/>
  <c r="M4" i="2"/>
  <c r="O4" s="1"/>
  <c r="P11" i="36"/>
  <c r="P11" i="33"/>
  <c r="P11" i="28"/>
  <c r="P11" i="22"/>
  <c r="P11" i="38"/>
  <c r="P11" i="35"/>
  <c r="G43" i="34"/>
  <c r="N18" i="8"/>
  <c r="O18" s="1"/>
  <c r="P12" i="17"/>
  <c r="P11" i="29"/>
  <c r="K4"/>
  <c r="P11" i="24"/>
  <c r="P12" i="14"/>
  <c r="T43" i="34"/>
  <c r="T37" i="2"/>
  <c r="P14" i="15"/>
  <c r="P16"/>
  <c r="P8"/>
  <c r="O74" i="2"/>
  <c r="O73"/>
  <c r="P27" i="1"/>
  <c r="P35"/>
  <c r="O3" i="37"/>
  <c r="N3"/>
  <c r="P16" i="34"/>
  <c r="P19" s="1"/>
  <c r="O3"/>
  <c r="D13" i="8"/>
  <c r="G12" s="1"/>
  <c r="T5"/>
  <c r="R9" i="27"/>
  <c r="D16"/>
  <c r="P11" i="23"/>
  <c r="O6"/>
  <c r="O9" i="26"/>
  <c r="P9" s="1"/>
  <c r="J4"/>
  <c r="O6" i="18"/>
  <c r="P11"/>
  <c r="O24" i="15"/>
  <c r="P24" s="1"/>
  <c r="O22"/>
  <c r="P22" s="1"/>
  <c r="O25"/>
  <c r="P25" s="1"/>
  <c r="O23"/>
  <c r="P23" s="1"/>
  <c r="O21" i="1"/>
  <c r="P21" s="1"/>
  <c r="O19"/>
  <c r="P19" s="1"/>
  <c r="O20"/>
  <c r="P20" s="1"/>
  <c r="O6"/>
  <c r="N3" s="1"/>
  <c r="P3" s="1"/>
  <c r="D39"/>
  <c r="D43" s="1"/>
  <c r="T22"/>
  <c r="T18"/>
  <c r="R18"/>
  <c r="N10"/>
  <c r="P10" s="1"/>
  <c r="R22"/>
  <c r="P11" i="16"/>
  <c r="N3" i="34"/>
  <c r="V20"/>
  <c r="P16" i="30"/>
  <c r="P19" s="1"/>
  <c r="G39" i="26"/>
  <c r="P6" i="25"/>
  <c r="P13" i="19"/>
  <c r="P8" i="11"/>
  <c r="P11" s="1"/>
  <c r="R43" i="34"/>
  <c r="K14" i="5"/>
  <c r="M58" i="2"/>
  <c r="P17" i="15"/>
  <c r="O3" i="13"/>
  <c r="P3" s="1"/>
  <c r="P7" i="15"/>
  <c r="P9"/>
  <c r="K4" i="8"/>
  <c r="B43" i="1"/>
  <c r="O76" i="2"/>
  <c r="O75"/>
  <c r="P26" i="1"/>
  <c r="P28"/>
  <c r="P34"/>
  <c r="P36"/>
  <c r="P39" l="1"/>
  <c r="P31"/>
  <c r="P11" i="15"/>
  <c r="P3" i="37"/>
  <c r="N11" i="1"/>
  <c r="R32"/>
  <c r="J12"/>
  <c r="J13" s="1"/>
  <c r="J4"/>
  <c r="K4" s="1"/>
  <c r="G42"/>
  <c r="G7"/>
  <c r="O3" i="23"/>
  <c r="N3"/>
  <c r="T9" i="27"/>
  <c r="T17" s="1"/>
  <c r="D18"/>
  <c r="S5" i="8"/>
  <c r="T13"/>
  <c r="H40" i="5"/>
  <c r="I40" s="1"/>
  <c r="K40" s="1"/>
  <c r="I39"/>
  <c r="K39" s="1"/>
  <c r="J13" s="1"/>
  <c r="S18" i="1"/>
  <c r="P6"/>
  <c r="P23"/>
  <c r="P27" i="15"/>
  <c r="P3" i="34"/>
  <c r="O78" i="2"/>
  <c r="T32" i="1"/>
  <c r="W43" i="34"/>
  <c r="O58" i="2"/>
  <c r="O62" s="1"/>
  <c r="P3" i="8"/>
  <c r="N3" i="18"/>
  <c r="O3"/>
  <c r="N8" i="27"/>
  <c r="P8" s="1"/>
  <c r="N6"/>
  <c r="P6" s="1"/>
  <c r="N9"/>
  <c r="P9" s="1"/>
  <c r="N7"/>
  <c r="P7" s="1"/>
  <c r="R17"/>
  <c r="P19" i="15"/>
  <c r="P3" i="17"/>
  <c r="P11" i="27" l="1"/>
  <c r="P3" i="18"/>
  <c r="P3" i="23"/>
  <c r="O12" i="1"/>
  <c r="P12" s="1"/>
  <c r="O11"/>
  <c r="P11" s="1"/>
  <c r="O13"/>
  <c r="P13" s="1"/>
  <c r="O47" i="5"/>
  <c r="P47" s="1"/>
  <c r="J15"/>
  <c r="J16" s="1"/>
  <c r="G17" i="27"/>
  <c r="K4"/>
  <c r="P15" i="1" l="1"/>
</calcChain>
</file>

<file path=xl/sharedStrings.xml><?xml version="1.0" encoding="utf-8"?>
<sst xmlns="http://schemas.openxmlformats.org/spreadsheetml/2006/main" count="865" uniqueCount="100">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</sst>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084736"/>
        <c:axId val="74086656"/>
      </c:lineChart>
      <c:dateAx>
        <c:axId val="74084736"/>
        <c:scaling>
          <c:orientation val="minMax"/>
        </c:scaling>
        <c:axPos val="b"/>
        <c:numFmt formatCode="dd/mm/yy;@" sourceLinked="1"/>
        <c:majorTickMark val="none"/>
        <c:tickLblPos val="nextTo"/>
        <c:crossAx val="74086656"/>
        <c:crosses val="autoZero"/>
        <c:lblOffset val="100"/>
      </c:dateAx>
      <c:valAx>
        <c:axId val="740866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084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2327.2684177403321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1315.8778949520633</v>
      </c>
      <c r="K4" s="4">
        <f>(J4/D43-1)</f>
        <v>-0.13770741809655906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2698.9312752790656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6.5443799999999998E-3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6.5443799999999998E-3</v>
      </c>
      <c r="C12" s="28">
        <v>0</v>
      </c>
      <c r="D12" s="29">
        <f t="shared" si="0"/>
        <v>0</v>
      </c>
      <c r="E12" s="23">
        <f>(B12*J3)</f>
        <v>15.230528887691474</v>
      </c>
      <c r="I12" t="s">
        <v>13</v>
      </c>
      <c r="J12">
        <f>(J11-B43)</f>
        <v>3.4582669999999927E-2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80.483155692135881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0.54503773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2698.9312752790656</v>
      </c>
    </row>
    <row r="43" spans="2:16">
      <c r="B43">
        <f>(SUM(B5:B42))</f>
        <v>0.56541733000000005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0.2407649109507746</v>
      </c>
      <c r="M3" t="s">
        <v>4</v>
      </c>
      <c r="N3" s="26">
        <f>(INDEX(N5:N23,MATCH(MAX(O6),O5:O23,0))/0.9)</f>
        <v>14.066666666666666</v>
      </c>
      <c r="O3" s="24">
        <f>(MAX(O6)*0.85)</f>
        <v>0.18915125600315957</v>
      </c>
      <c r="P3" s="45">
        <f>(O3*N3)</f>
        <v>2.660727667777778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12.1939651051091</v>
      </c>
      <c r="K4" s="4">
        <f>(J4/D14-1)</f>
        <v>0.73985178108455973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0.56396060000000003</v>
      </c>
      <c r="C6" s="28">
        <v>0</v>
      </c>
      <c r="D6" s="28">
        <f>(B6*C6)</f>
        <v>0</v>
      </c>
      <c r="E6" s="23">
        <f>(B6*J3)</f>
        <v>0.13578192363874542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0.56396060000000003</v>
      </c>
      <c r="S6" s="28">
        <v>0</v>
      </c>
      <c r="T6" s="28">
        <f>(D6)</f>
        <v>0</v>
      </c>
      <c r="U6" s="23">
        <f>(E6)</f>
        <v>0.13578192363874542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12.662708060000003</v>
      </c>
      <c r="O7" s="23">
        <f>($C$5*[1]Params!K9)</f>
        <v>0.27003658131027602</v>
      </c>
      <c r="P7" s="23">
        <f>(O7*N7)</f>
        <v>3.4193943946524787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12.661354030000002</v>
      </c>
      <c r="O8" s="23">
        <f>($C$5*[1]Params!K10)</f>
        <v>0.37130029930162955</v>
      </c>
      <c r="P8" s="23">
        <f>(O8*N8)</f>
        <v>4.7011645409028944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12.661354030000002</v>
      </c>
      <c r="O9" s="23">
        <f>($C$5*[1]Params!K11)</f>
        <v>0.84386431659461258</v>
      </c>
      <c r="P9" s="23">
        <f>(O9*N9)</f>
        <v>10.684464865688396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21.622264861243771</v>
      </c>
    </row>
    <row r="13" spans="2:21">
      <c r="F13" t="s">
        <v>9</v>
      </c>
      <c r="G13" s="23">
        <f>(D14/B14)</f>
        <v>0.13838242634708262</v>
      </c>
    </row>
    <row r="14" spans="2:21">
      <c r="B14" s="35">
        <f>(SUM(B5:B13))</f>
        <v>50.646770150000009</v>
      </c>
      <c r="D14" s="23">
        <f>(SUM(D5:D13))</f>
        <v>7.0086229399999986</v>
      </c>
    </row>
    <row r="17" spans="11:20">
      <c r="N17" s="35"/>
      <c r="R17" s="35">
        <f>(SUM(R5:R16))</f>
        <v>50.646770150000009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7:O9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5 S7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G13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1.7230091622884369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23.875471515694016</v>
      </c>
      <c r="K4" s="4">
        <f>(J4/D14-1)</f>
        <v>-0.39876051495640696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0.57871360999999999</v>
      </c>
      <c r="S5" s="28">
        <v>0</v>
      </c>
      <c r="T5" s="29">
        <f>(D6)</f>
        <v>0</v>
      </c>
      <c r="U5" s="23">
        <f>(R5*J3)</f>
        <v>0.99712885237101723</v>
      </c>
    </row>
    <row r="6" spans="2:21">
      <c r="B6" s="47">
        <v>0.57871360999999999</v>
      </c>
      <c r="C6" s="28">
        <v>0</v>
      </c>
      <c r="D6" s="29">
        <f>(B6*C6)</f>
        <v>0</v>
      </c>
      <c r="E6" s="23">
        <f>(B6*J3)</f>
        <v>0.99712885237101723</v>
      </c>
      <c r="M6" t="s">
        <v>11</v>
      </c>
      <c r="N6" s="35">
        <f>(SUM(R5:R7)/5)</f>
        <v>2.7713690719999997</v>
      </c>
      <c r="O6" s="23">
        <f>($C$5*[1]Params!K8)</f>
        <v>3.9259199240050893</v>
      </c>
      <c r="P6" s="23">
        <f>(O6*N6)</f>
        <v>10.880173056536293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2.7713690719999997</v>
      </c>
      <c r="O7" s="23">
        <f>($C$5*[1]Params!K9)</f>
        <v>4.8319014449293407</v>
      </c>
      <c r="P7" s="23">
        <f>(O7*N7)</f>
        <v>13.390982223429285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0.30319981219724185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2.7713690719999997</v>
      </c>
      <c r="O8" s="23">
        <f>($C$5*[1]Params!K10)</f>
        <v>6.6438644867778436</v>
      </c>
      <c r="P8" s="23">
        <f>(O8*N8)</f>
        <v>18.412600557215267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2.7713690719999997</v>
      </c>
      <c r="O9" s="23">
        <f>($C$5*[1]Params!K11)</f>
        <v>15.099692015404189</v>
      </c>
      <c r="P9" s="23">
        <f>(O9*N9)</f>
        <v>41.846819448216515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84.530575285397362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2.8657618222853576</v>
      </c>
    </row>
    <row r="14" spans="2:21">
      <c r="B14" s="35">
        <f>(SUM(B5:B13))</f>
        <v>13.856845360000001</v>
      </c>
      <c r="D14" s="23">
        <f>(SUM(D5:D13))</f>
        <v>39.710418410000003</v>
      </c>
      <c r="R14" s="35">
        <f>(SUM(R5:R13))</f>
        <v>13.856845359999999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11.372264062118409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13.922515544182263</v>
      </c>
      <c r="K4" s="4">
        <f>(J4/D14-1)</f>
        <v>0.27378916232225636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1.0000322086249289</v>
      </c>
      <c r="M6" t="s">
        <v>11</v>
      </c>
      <c r="N6" s="1">
        <f>(SUM($B$5:$B$7)/5)</f>
        <v>0.24485037400000004</v>
      </c>
      <c r="O6" s="23">
        <f>($C$5*[1]Params!K8)</f>
        <v>12.800900900900901</v>
      </c>
      <c r="P6" s="23">
        <f>(O6*N6)</f>
        <v>3.134305373122523</v>
      </c>
    </row>
    <row r="7" spans="2:16">
      <c r="B7" s="47">
        <v>2.63158E-2</v>
      </c>
      <c r="C7" s="28">
        <v>0</v>
      </c>
      <c r="D7" s="29">
        <f>(C7*B7)</f>
        <v>0</v>
      </c>
      <c r="E7" s="23">
        <f>(B7*J4)</f>
        <v>0.36638213455759161</v>
      </c>
      <c r="N7" s="1">
        <f>(SUM($B$5:$B$7)/5)</f>
        <v>0.24485037400000004</v>
      </c>
      <c r="O7" s="23">
        <f>($C$5*[1]Params!K9)</f>
        <v>15.754954954954954</v>
      </c>
      <c r="P7" s="23">
        <f>(O7*N7)</f>
        <v>3.8576066130738744</v>
      </c>
    </row>
    <row r="8" spans="2:16">
      <c r="N8" s="1">
        <f>(SUM($B$5:$B$7)/5)</f>
        <v>0.24485037400000004</v>
      </c>
      <c r="O8" s="23">
        <f>($C$5*[1]Params!K10)</f>
        <v>21.663063063063063</v>
      </c>
      <c r="P8" s="23">
        <f>(O8*N8)</f>
        <v>5.3042090929765777</v>
      </c>
    </row>
    <row r="9" spans="2:16">
      <c r="N9" s="1">
        <f>(SUM($B$5:$B$7)/5)</f>
        <v>0.24485037400000004</v>
      </c>
      <c r="O9" s="23">
        <f>($C$5*[1]Params!K11)</f>
        <v>49.234234234234229</v>
      </c>
      <c r="P9" s="23">
        <f>(O9*N9)</f>
        <v>12.055020665855857</v>
      </c>
    </row>
    <row r="12" spans="2:16">
      <c r="P12" s="23">
        <f>(SUM(P6:P9))</f>
        <v>24.351141745028833</v>
      </c>
    </row>
    <row r="13" spans="2:16">
      <c r="F13" t="s">
        <v>9</v>
      </c>
      <c r="G13" s="23">
        <f>(D14/B14)</f>
        <v>8.9279014129665963</v>
      </c>
    </row>
    <row r="14" spans="2:16">
      <c r="B14" s="19">
        <f>(SUM(B5:B13))</f>
        <v>1.2242518700000002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45.486574731517152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62.198042076483333</v>
      </c>
      <c r="K4" s="4">
        <f>(J4/D19-1)</f>
        <v>-49.513625267218266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1.591362E-2</v>
      </c>
      <c r="S5" s="28">
        <v>0</v>
      </c>
      <c r="T5" s="29">
        <f>(D6)</f>
        <v>0</v>
      </c>
      <c r="U5" s="23">
        <f>(R5*J3)</f>
        <v>0.72385606537896596</v>
      </c>
    </row>
    <row r="6" spans="2:22">
      <c r="B6" s="27">
        <v>1.591362E-2</v>
      </c>
      <c r="C6" s="28">
        <v>0</v>
      </c>
      <c r="D6" s="29">
        <f>(B6*C6)</f>
        <v>0</v>
      </c>
      <c r="E6" s="23">
        <f>(B6*J3)</f>
        <v>0.72385606537896596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1.6727384330297872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0.5473752940000004</v>
      </c>
      <c r="O9" s="23">
        <f>($S$6*[1]Params!K11)</f>
        <v>83.365518065099849</v>
      </c>
      <c r="P9" s="23">
        <f>(O9*N9)</f>
        <v>45.632224960346377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86.528213435358722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-0.93760411597715498</v>
      </c>
    </row>
    <row r="19" spans="2:20">
      <c r="B19" s="26">
        <f>(SUM(B5:B18))</f>
        <v>1.3673934000000001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1.3673934000000001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-0.93760411597715498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3.852049745533534E-3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3.6798101126960217</v>
      </c>
      <c r="K4" s="4">
        <f>(J4/D13-1)</f>
        <v>0.2992941124095776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272.33305547894952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194.38367427202354</v>
      </c>
      <c r="K4" s="4">
        <f>(J4/D17-1)</f>
        <v>-2.3942032298070459E-2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6.3998268037553138E-2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2.61977E-3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2.5866193609390627E-2</v>
      </c>
      <c r="I8" t="s">
        <v>13</v>
      </c>
      <c r="J8" s="49">
        <f>(J7-B17)</f>
        <v>0.28622813000000003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77.949381206925977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2.2897899999999999E-3</v>
      </c>
      <c r="C10" s="28">
        <v>0</v>
      </c>
      <c r="D10" s="29">
        <v>0</v>
      </c>
      <c r="E10" s="23">
        <f>(B10*J3)</f>
        <v>0.62358550710514382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0.71377186999999997</v>
      </c>
      <c r="D17" s="23">
        <f>(SUM(D5:D16))</f>
        <v>199.15177244</v>
      </c>
      <c r="F17" t="s">
        <v>9</v>
      </c>
      <c r="G17" s="23">
        <f>(SUM(D5:D16)/SUM(B5:B16))</f>
        <v>279.01319848875522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9.8750199999999991E-4</v>
      </c>
      <c r="O22" s="23">
        <f>($S$5*[1]Params!K8)</f>
        <v>323.96134165178148</v>
      </c>
      <c r="P22" s="23">
        <f>(O22*N22)</f>
        <v>0.31991247280381746</v>
      </c>
    </row>
    <row r="23" spans="2:16">
      <c r="N23" s="26">
        <f>(($R$5+$R$7)/5)</f>
        <v>9.8750199999999991E-4</v>
      </c>
      <c r="O23" s="23">
        <f>($S$5*[1]Params!K9)</f>
        <v>398.72165126373102</v>
      </c>
      <c r="P23" s="23">
        <f>(O23*N23)</f>
        <v>0.39373842806623688</v>
      </c>
    </row>
    <row r="24" spans="2:16">
      <c r="N24" s="26">
        <f>(($R$5+$R$7)/5)</f>
        <v>9.8750199999999991E-4</v>
      </c>
      <c r="O24" s="23">
        <f>($S$5*[1]Params!K10)</f>
        <v>548.24227048763021</v>
      </c>
      <c r="P24" s="23">
        <f>(O24*N24)</f>
        <v>0.54139033859107577</v>
      </c>
    </row>
    <row r="25" spans="2:16">
      <c r="N25" s="26">
        <f>(($R$5+$R$7)/5)</f>
        <v>9.8750199999999991E-4</v>
      </c>
      <c r="O25" s="23">
        <f>($S$5*[1]Params!K11)</f>
        <v>1246.0051601991595</v>
      </c>
      <c r="P25" s="23">
        <f>(O25*N25)</f>
        <v>1.2304325877069904</v>
      </c>
    </row>
    <row r="26" spans="2:16">
      <c r="P26" s="23"/>
    </row>
    <row r="27" spans="2:16">
      <c r="P27" s="23">
        <f>(SUM(P22:P25))</f>
        <v>2.4854738271681205</v>
      </c>
    </row>
    <row r="37" spans="18:20">
      <c r="R37" s="49">
        <f>(SUM(R5:R27))</f>
        <v>0.71377187000000009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9.5029814192747683E-2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5.8344177543632085</v>
      </c>
      <c r="K4" s="4">
        <f>(J4/D13-1)</f>
        <v>0.16688355087264162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0.27653731999999998</v>
      </c>
      <c r="C6" s="28">
        <v>0</v>
      </c>
      <c r="D6" s="29">
        <f>(B6*C6)</f>
        <v>0</v>
      </c>
      <c r="E6" s="23">
        <f>(B6*J3)</f>
        <v>2.6279290136960405E-2</v>
      </c>
      <c r="M6" t="s">
        <v>11</v>
      </c>
      <c r="N6" s="35">
        <f>($B$13/5)</f>
        <v>12.279131142000001</v>
      </c>
      <c r="O6" s="23">
        <f>($C$5*[1]Params!K8)</f>
        <v>0.10634970155367125</v>
      </c>
      <c r="P6" s="23">
        <f>(O6*N6)</f>
        <v>1.3058819322900905</v>
      </c>
    </row>
    <row r="7" spans="2:16">
      <c r="N7" s="35">
        <f>($B$13/5)</f>
        <v>12.279131142000001</v>
      </c>
      <c r="O7" s="23">
        <f>($C$5*[1]Params!K9)</f>
        <v>0.13089194037374924</v>
      </c>
      <c r="P7" s="23">
        <f>(O7*N7)</f>
        <v>1.6072393012801114</v>
      </c>
    </row>
    <row r="8" spans="2:16">
      <c r="N8" s="35">
        <f>($B$13/5)</f>
        <v>12.279131142000001</v>
      </c>
      <c r="O8" s="23">
        <f>($C$5*[1]Params!K10)</f>
        <v>0.17997641801390521</v>
      </c>
      <c r="P8" s="23">
        <f>(O8*N8)</f>
        <v>2.2099540392601535</v>
      </c>
    </row>
    <row r="9" spans="2:16">
      <c r="N9" s="35">
        <f>($B$13/5)</f>
        <v>12.279131142000001</v>
      </c>
      <c r="O9" s="23">
        <f>($C$5*[1]Params!K11)</f>
        <v>0.40903731366796636</v>
      </c>
      <c r="P9" s="23">
        <f>(O9*N9)</f>
        <v>5.0226228165003484</v>
      </c>
    </row>
    <row r="11" spans="2:16">
      <c r="P11" s="23">
        <f>(SUM(P6:P9))</f>
        <v>10.145698089330704</v>
      </c>
    </row>
    <row r="12" spans="2:16">
      <c r="F12" t="s">
        <v>9</v>
      </c>
      <c r="G12" s="23">
        <f>(D13/B13)</f>
        <v>8.1438986882350545E-2</v>
      </c>
    </row>
    <row r="13" spans="2:16">
      <c r="B13" s="35">
        <f>(SUM(B5:B12))</f>
        <v>61.39565571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7.9488840081846277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46.887776067044356</v>
      </c>
      <c r="K4" s="4">
        <f>(J4/D14-1)</f>
        <v>0.54745129457350905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7.2664740000000005E-2</v>
      </c>
      <c r="S5" s="28">
        <v>0</v>
      </c>
      <c r="T5" s="29">
        <f>(D6)</f>
        <v>0</v>
      </c>
      <c r="U5">
        <f>(R5*J3)</f>
        <v>0.5776035897448939</v>
      </c>
    </row>
    <row r="6" spans="2:21">
      <c r="B6" s="27">
        <v>7.2664740000000005E-2</v>
      </c>
      <c r="C6" s="28">
        <v>0</v>
      </c>
      <c r="D6" s="29">
        <f>(B6*C6)</f>
        <v>0</v>
      </c>
      <c r="E6" s="23">
        <f>(B6*J3)</f>
        <v>0.5776035897448939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1.5356046000000005</v>
      </c>
      <c r="O7" s="23">
        <f>($S$6*[1]Params!K9)</f>
        <v>9.00433999225449</v>
      </c>
      <c r="P7" s="23">
        <f>(O7*N7)</f>
        <v>13.827105912069964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1.4543523000000003</v>
      </c>
      <c r="O8" s="23">
        <f>($C$5*[1]Params!K10)</f>
        <v>12.343708044637387</v>
      </c>
      <c r="P8" s="23">
        <f>(O8*N8)</f>
        <v>17.952100185246888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1.4543523000000003</v>
      </c>
      <c r="O9" s="23">
        <f>($C$5*[1]Params!K11)</f>
        <v>28.05388191963042</v>
      </c>
      <c r="P9" s="23">
        <f>(O9*N9)</f>
        <v>40.800227693742926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82.473776011059783</v>
      </c>
    </row>
    <row r="13" spans="2:21">
      <c r="F13" t="s">
        <v>9</v>
      </c>
      <c r="G13" s="23">
        <f>(D14/B14)</f>
        <v>5.1367587697649695</v>
      </c>
      <c r="N13" s="26"/>
      <c r="P13" s="23"/>
      <c r="R13" s="26">
        <f>(SUM(R5:R12))</f>
        <v>5.8986614999999993</v>
      </c>
      <c r="T13" s="23">
        <f>(SUM(T5:T12))</f>
        <v>30.30000119</v>
      </c>
    </row>
    <row r="14" spans="2:21">
      <c r="B14">
        <f>(SUM(B5:B13))</f>
        <v>5.8986615000000011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61.944141636929032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6.1350704371218923</v>
      </c>
      <c r="K4" s="4">
        <f>(J4/D13-1)</f>
        <v>0.62369782209940627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2.9443099999999999E-3</v>
      </c>
      <c r="C6" s="28">
        <v>0</v>
      </c>
      <c r="D6" s="29">
        <f>(B6*C6)</f>
        <v>0</v>
      </c>
      <c r="E6" s="23">
        <f>(B6*J3)</f>
        <v>0.1823827556630265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2.4758395999999998E-2</v>
      </c>
      <c r="O7" s="23">
        <f>($C$5*[1]Params!K9)</f>
        <v>68.847999999999999</v>
      </c>
      <c r="P7" s="23">
        <f>(O7*N7)</f>
        <v>1.7045660478079998</v>
      </c>
    </row>
    <row r="8" spans="2:17">
      <c r="N8" s="26">
        <f>($B$13-$B$7)/5</f>
        <v>2.4758395999999998E-2</v>
      </c>
      <c r="O8" s="23">
        <f>($C$5*[1]Params!K10)</f>
        <v>94.666000000000011</v>
      </c>
      <c r="P8" s="23">
        <f>(O8*N8)</f>
        <v>2.3437783157359999</v>
      </c>
    </row>
    <row r="9" spans="2:17">
      <c r="N9" s="26">
        <f>($B$13-$B$7)/5</f>
        <v>2.4758395999999998E-2</v>
      </c>
      <c r="O9" s="23">
        <f>($C$5*[1]Params!K11)</f>
        <v>215.15</v>
      </c>
      <c r="P9" s="23">
        <f>(O9*N9)</f>
        <v>5.3267688994000002</v>
      </c>
    </row>
    <row r="11" spans="2:17">
      <c r="P11" s="23">
        <f>(SUM(P6:P9))</f>
        <v>10.796657472943998</v>
      </c>
    </row>
    <row r="12" spans="2:17">
      <c r="F12" t="s">
        <v>9</v>
      </c>
      <c r="G12" s="23">
        <f>(D13/B13)</f>
        <v>38.150042941387078</v>
      </c>
    </row>
    <row r="13" spans="2:17">
      <c r="B13">
        <f>(SUM(B5:B12))</f>
        <v>9.9041980000000002E-2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0.19118926066057429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5.1501276944826904</v>
      </c>
      <c r="K4" s="4">
        <f>(J4/D14-1)</f>
        <v>-8.8829731916413337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44006.200038970172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1283.0346469102055</v>
      </c>
      <c r="K4" s="4">
        <f>(J4/D38-1)</f>
        <v>0.87209816476672231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3.5011999999999999E-4</v>
      </c>
      <c r="C6" s="28">
        <v>0</v>
      </c>
      <c r="D6" s="29">
        <f>(B6*C6)</f>
        <v>0</v>
      </c>
      <c r="E6" s="23">
        <f>(B6*J3)</f>
        <v>15.407450757644236</v>
      </c>
      <c r="I6" t="s">
        <v>11</v>
      </c>
      <c r="J6">
        <v>0.03</v>
      </c>
      <c r="R6" s="26">
        <f t="shared" si="0"/>
        <v>3.5011999999999999E-4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8.4422999999999443E-4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37.151354258899545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23506.352854340668</v>
      </c>
      <c r="R37">
        <f>(SUM(R5:R25))</f>
        <v>2.9511569999999997E-2</v>
      </c>
      <c r="T37" s="23">
        <f>(SUM(T5:T25))</f>
        <v>547.68980017000001</v>
      </c>
    </row>
    <row r="38" spans="2:20">
      <c r="B38">
        <f>(SUM(B5:B37))</f>
        <v>2.9155770000000004E-2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N8" sqref="N8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9.3587821036665773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13.649457357465748</v>
      </c>
      <c r="K4" s="4">
        <f>(J4/D12-1)</f>
        <v>2.8004607815795826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2.26743E-3</v>
      </c>
      <c r="C6" s="28">
        <v>0</v>
      </c>
      <c r="D6" s="29">
        <f>(B6*C6)</f>
        <v>0</v>
      </c>
      <c r="E6" s="23">
        <f>(B6*J3)</f>
        <v>2.1220383305316708E-2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2.26743E-3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0.50087907799999987</v>
      </c>
      <c r="O8" s="23">
        <f>($C$5*[1]Params!K10)</f>
        <v>10.281572794239395</v>
      </c>
      <c r="P8" s="23">
        <f>(O8*N8)</f>
        <v>5.1498247015685106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2.4625387924084281</v>
      </c>
      <c r="P11" s="23">
        <f>(SUM(P6:P9))</f>
        <v>23.108517171568508</v>
      </c>
      <c r="R11" s="1"/>
      <c r="S11" s="23"/>
      <c r="T11" s="23"/>
    </row>
    <row r="12" spans="2:21">
      <c r="B12">
        <f>(SUM(B5:B11))</f>
        <v>1.45846513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1.45846513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0.83512422897541017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2.4421696501531427</v>
      </c>
      <c r="K4" s="4">
        <f>(J4/D10-1)</f>
        <v>-0.1859434499489524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2.3992571542618299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13.501666371061434</v>
      </c>
      <c r="K4" s="4">
        <f>(J4/D10-1)</f>
        <v>0.11124826099271057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1.7557730000000001E-2</v>
      </c>
      <c r="C6" s="28">
        <v>0</v>
      </c>
      <c r="D6" s="29">
        <f>(B6*C6)</f>
        <v>0</v>
      </c>
      <c r="E6" s="23">
        <f>(B6*J3)</f>
        <v>4.2125509315097558E-2</v>
      </c>
      <c r="M6" t="s">
        <v>11</v>
      </c>
      <c r="N6" s="1">
        <f>($B$10/5)</f>
        <v>1.125487224</v>
      </c>
      <c r="O6" s="23">
        <f>($C$5*[1]Params!K8)</f>
        <v>2.8155690554996147</v>
      </c>
      <c r="P6" s="23">
        <f>(O6*N6)</f>
        <v>3.1688870002545633</v>
      </c>
    </row>
    <row r="7" spans="2:16">
      <c r="N7" s="1">
        <f>($B$10/5)</f>
        <v>1.125487224</v>
      </c>
      <c r="O7" s="23">
        <f>($C$5*[1]Params!K9)</f>
        <v>3.4653157606149101</v>
      </c>
      <c r="P7" s="23">
        <f>(O7*N7)</f>
        <v>3.9001686156979236</v>
      </c>
    </row>
    <row r="8" spans="2:16">
      <c r="N8" s="1">
        <f>($B$10/5)</f>
        <v>1.125487224</v>
      </c>
      <c r="O8" s="23">
        <f>($C$5*[1]Params!K10)</f>
        <v>4.7648091708455018</v>
      </c>
      <c r="P8" s="23">
        <f>(O8*N8)</f>
        <v>5.3627318465846452</v>
      </c>
    </row>
    <row r="9" spans="2:16">
      <c r="F9" t="s">
        <v>9</v>
      </c>
      <c r="G9" s="23">
        <f>(D10/B10)</f>
        <v>2.15906493488548</v>
      </c>
      <c r="N9" s="1">
        <f>($B$10/5)</f>
        <v>1.125487224</v>
      </c>
      <c r="O9" s="23">
        <f>($C$5*[1]Params!K11)</f>
        <v>10.829111751921594</v>
      </c>
      <c r="P9" s="23">
        <f>(O9*N9)</f>
        <v>12.188026924056013</v>
      </c>
    </row>
    <row r="10" spans="2:16">
      <c r="B10" s="1">
        <f>(SUM(B5:B9))</f>
        <v>5.6274361200000005</v>
      </c>
      <c r="D10" s="23">
        <f>(SUM(D5:D9))</f>
        <v>12.15</v>
      </c>
    </row>
    <row r="11" spans="2:16">
      <c r="P11" s="23">
        <f>(SUM(P6:P9))</f>
        <v>24.619814386593145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15.46233429803635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8.5062229952643076</v>
      </c>
      <c r="K4" s="4">
        <f>(J4/D11-1)</f>
        <v>-27.453469797433218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2.3526699999999998E-3</v>
      </c>
      <c r="C6" s="28">
        <v>0</v>
      </c>
      <c r="D6" s="29">
        <f>(B6*C6)</f>
        <v>0</v>
      </c>
      <c r="E6" s="23">
        <f>(B6*J3)</f>
        <v>3.6377770032961179E-2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2.3526699999999998E-3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0.28378032799999997</v>
      </c>
      <c r="O9" s="23">
        <f>($C$5*[1]Params!K11)</f>
        <v>35.091738077914854</v>
      </c>
      <c r="P9" s="23">
        <f>(O9*N9)</f>
        <v>9.9583449418407657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-0.58451063003979387</v>
      </c>
      <c r="O10" s="23"/>
      <c r="P10" s="23"/>
      <c r="R10" s="1"/>
      <c r="S10" s="23"/>
      <c r="T10" s="23"/>
      <c r="U10" s="24"/>
    </row>
    <row r="11" spans="2:21">
      <c r="B11">
        <f>(SUM(B5:B10))</f>
        <v>0.55012540999999993</v>
      </c>
      <c r="C11" s="23"/>
      <c r="D11" s="23">
        <f>(SUM(D5:D10))</f>
        <v>-0.32155414999999987</v>
      </c>
      <c r="O11" s="23"/>
      <c r="P11" s="23">
        <f>(SUM(P6:P9))</f>
        <v>19.609899091840767</v>
      </c>
      <c r="R11" s="1"/>
      <c r="S11" s="23"/>
      <c r="T11" s="24"/>
    </row>
    <row r="22" spans="18:20">
      <c r="R22">
        <f>(SUM(R5:R21))</f>
        <v>0.55012540999999981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73.708847807295413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12.096073760414237</v>
      </c>
      <c r="K4" s="4">
        <f>(J4/D15-1)</f>
        <v>0.21704617034949503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1.14854E-3</v>
      </c>
      <c r="C6" s="28">
        <v>0</v>
      </c>
      <c r="D6" s="29">
        <f>(B6*C6)</f>
        <v>0</v>
      </c>
      <c r="E6" s="23">
        <f>(B6*J3)</f>
        <v>8.4657560060591067E-2</v>
      </c>
      <c r="M6" t="s">
        <v>11</v>
      </c>
      <c r="N6" s="49">
        <f>(SUM(R$5:R$8)/5)</f>
        <v>3.2821226000000002E-2</v>
      </c>
      <c r="O6" s="23">
        <f>($C$7*[1]Params!K8)</f>
        <v>89.451451451451447</v>
      </c>
      <c r="P6" s="23">
        <f>(O6*N6)</f>
        <v>2.935906304116116</v>
      </c>
      <c r="R6" s="2">
        <f>(B6)</f>
        <v>1.14854E-3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3.2821226000000002E-2</v>
      </c>
      <c r="O7" s="23">
        <f>($C$7*[1]Params!K9)</f>
        <v>110.09409409409409</v>
      </c>
      <c r="P7" s="23">
        <f>(O7*N7)</f>
        <v>3.6134231435275277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3.2821226000000002E-2</v>
      </c>
      <c r="O8" s="23">
        <f>($C$7*[1]Params!K10)</f>
        <v>151.37937937937937</v>
      </c>
      <c r="P8" s="23">
        <f>(O8*N8)</f>
        <v>4.9684568223503502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1.302063879877549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3.2821226000000002E-2</v>
      </c>
      <c r="O9" s="23">
        <f>($C$7*[1]Params!K11)</f>
        <v>344.04404404404403</v>
      </c>
      <c r="P9" s="23">
        <f>(O9*N9)</f>
        <v>11.291947323523523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22.809733593517517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60.563723548900938</v>
      </c>
    </row>
    <row r="15" spans="2:21">
      <c r="B15" s="1">
        <f>(SUM(B5:B14))</f>
        <v>0.16410613000000002</v>
      </c>
      <c r="D15" s="23">
        <f>(SUM(D5:D14))</f>
        <v>9.9388782899999999</v>
      </c>
    </row>
    <row r="21" spans="18:20">
      <c r="R21">
        <f>(SUM(R5:R20))</f>
        <v>0.16410613000000002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1.004899019732717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4.1831576338114784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5.5982049999999998E-2</v>
      </c>
      <c r="C6" s="28">
        <v>0</v>
      </c>
      <c r="D6" s="29">
        <f>(B6*C6)</f>
        <v>0</v>
      </c>
      <c r="E6" s="23">
        <f>(B6*J3)</f>
        <v>5.6256307167627952E-2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4.1627641700000009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R25" sqref="R2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1.662449742190798E-4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21.28194482781328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32003.892039117607</v>
      </c>
      <c r="P9" s="23">
        <f>(O9*N9)</f>
        <v>16.001946019558805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4860.8254225399996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4860.8254225399996</v>
      </c>
      <c r="C18" s="28">
        <v>0</v>
      </c>
      <c r="D18" s="29">
        <f>(B18*C18)</f>
        <v>0</v>
      </c>
      <c r="E18" s="23">
        <f>(B18*J3)</f>
        <v>0.80808779705360989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-10.307188401582948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-24.93674613286197</v>
      </c>
    </row>
    <row r="39" spans="2:20">
      <c r="B39">
        <f>(SUM(B5:B38))</f>
        <v>128015.56815647043</v>
      </c>
      <c r="D39" s="23">
        <f>(SUM(D5:D38))</f>
        <v>-76.307382291799911</v>
      </c>
      <c r="F39" t="s">
        <v>9</v>
      </c>
      <c r="G39" s="33">
        <f>(D39/B39)</f>
        <v>-5.9607892532673201E-4</v>
      </c>
      <c r="R39">
        <f>(SUM(R5:R38))</f>
        <v>128015.56815647043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N6" sqref="N6:N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0.8713667409799799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50.270159658442047</v>
      </c>
      <c r="K4" s="4">
        <f>(J4/D18-1)</f>
        <v>2.0696117128156111E-3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0.31908176999999999</v>
      </c>
      <c r="C6" s="28">
        <v>0</v>
      </c>
      <c r="D6" s="29">
        <f>(B6*C6)</f>
        <v>0</v>
      </c>
      <c r="E6" s="23">
        <f>(B6*J3)</f>
        <v>0.27803724203102353</v>
      </c>
      <c r="M6" t="s">
        <v>11</v>
      </c>
      <c r="N6" s="19">
        <f>($B$7+$R$9+$R$6)/5</f>
        <v>8.8635365797777759</v>
      </c>
      <c r="O6" s="23">
        <f>($S$7*[1]Params!K8)</f>
        <v>1.1960515459367107</v>
      </c>
      <c r="P6" s="23">
        <f>(O6*N6)</f>
        <v>10.601246628709793</v>
      </c>
      <c r="R6" s="47">
        <f>(B6)</f>
        <v>0.31908176999999999</v>
      </c>
      <c r="S6" s="28">
        <v>0</v>
      </c>
      <c r="T6" s="29">
        <f>(D6)</f>
        <v>0</v>
      </c>
      <c r="U6" s="23">
        <f>(R6*J3)</f>
        <v>0.27803724203102353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($B$7+$R$9+$R$6)/5</f>
        <v>8.8635365797777759</v>
      </c>
      <c r="O7" s="23">
        <f>($S$7*[1]Params!K9)</f>
        <v>1.4720634411528746</v>
      </c>
      <c r="P7" s="23">
        <f>(O7*N7)</f>
        <v>13.047688158412052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8.8635365797777759</v>
      </c>
      <c r="O8" s="23">
        <f>($S$7*[1]Params!K10)</f>
        <v>2.0240872315852028</v>
      </c>
      <c r="P8" s="23">
        <f>(O8*N8)</f>
        <v>17.940571217816576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8.8635365797777759</v>
      </c>
      <c r="O9" s="23">
        <f>($C$7*[1]Params!K11)</f>
        <v>4.6001982536027333</v>
      </c>
      <c r="P9" s="23">
        <f>(O9*N9)</f>
        <v>40.774025495037669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82.363531499976091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0.86956707477694273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57.691161819999998</v>
      </c>
      <c r="S17" s="23"/>
      <c r="T17" s="23">
        <f>(SUM(T5:T12))</f>
        <v>50.166334824300641</v>
      </c>
    </row>
    <row r="18" spans="2:20">
      <c r="B18" s="19">
        <f>(SUM(B5:B17))</f>
        <v>57.691161819999998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82" width="9.140625" style="14" customWidth="1"/>
    <col min="83" max="16384" width="9.140625" style="14"/>
  </cols>
  <sheetData>
    <row r="3" spans="2:16">
      <c r="I3" t="s">
        <v>3</v>
      </c>
      <c r="J3" s="45">
        <v>3.3242514553081019E-2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2.1539437078553609</v>
      </c>
      <c r="K4" s="4">
        <f>(J4/D10-1)</f>
        <v>7.6971853927680467E-2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4.6115499999999997E-2</v>
      </c>
      <c r="C6" s="28">
        <v>0</v>
      </c>
      <c r="D6" s="29">
        <f>(B6*C6)</f>
        <v>0</v>
      </c>
      <c r="E6" s="23">
        <f>(B6*J3)</f>
        <v>1.5329951798726076E-3</v>
      </c>
      <c r="M6" t="s">
        <v>11</v>
      </c>
      <c r="N6" s="35">
        <f>($B$10/5)</f>
        <v>12.958969782</v>
      </c>
      <c r="O6" s="45">
        <f>($C$5*[1]Params!K8)</f>
        <v>4.0155225640266315E-2</v>
      </c>
      <c r="P6" s="23">
        <f>(O6*N6)</f>
        <v>0.52037035566160283</v>
      </c>
    </row>
    <row r="7" spans="2:16">
      <c r="B7" s="35"/>
      <c r="C7" s="23"/>
      <c r="D7" s="25"/>
      <c r="E7" s="23"/>
      <c r="N7" s="35">
        <f>($B$10/5)</f>
        <v>12.958969782</v>
      </c>
      <c r="O7" s="45">
        <f>($C$5*[1]Params!K9)</f>
        <v>4.9421816172635469E-2</v>
      </c>
      <c r="P7" s="23">
        <f>(O7*N7)</f>
        <v>0.64045582235274201</v>
      </c>
    </row>
    <row r="8" spans="2:16">
      <c r="N8" s="35">
        <f>($B$10/5)</f>
        <v>12.958969782</v>
      </c>
      <c r="O8" s="45">
        <f>($C$5*[1]Params!K10)</f>
        <v>6.7954997237373763E-2</v>
      </c>
      <c r="P8" s="23">
        <f>(O8*N8)</f>
        <v>0.88062675573502014</v>
      </c>
    </row>
    <row r="9" spans="2:16">
      <c r="F9" t="s">
        <v>9</v>
      </c>
      <c r="G9" s="23">
        <f>(D10/B10)</f>
        <v>3.0866651186701562E-2</v>
      </c>
      <c r="N9" s="35">
        <f>($B$10/5)</f>
        <v>12.958969782</v>
      </c>
      <c r="O9" s="45">
        <f>($C$5*[1]Params!K11)</f>
        <v>0.15444317553948583</v>
      </c>
      <c r="P9" s="23">
        <f>(O9*N9)</f>
        <v>2.0014244448523186</v>
      </c>
    </row>
    <row r="10" spans="2:16">
      <c r="B10" s="35">
        <f>(SUM(B5:B9))</f>
        <v>64.794848909999999</v>
      </c>
      <c r="D10" s="23">
        <f>(SUM(D5:D9))</f>
        <v>2</v>
      </c>
    </row>
    <row r="11" spans="2:16">
      <c r="P11" s="23">
        <f>(SUM(P6:P9))</f>
        <v>4.0428773786016841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0.88762913835559099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48.786163507358303</v>
      </c>
      <c r="K4" s="4">
        <f>(J4/D10-1)</f>
        <v>0.23228500902647897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0.33362762000000001</v>
      </c>
      <c r="C6" s="28">
        <v>0</v>
      </c>
      <c r="D6" s="29">
        <f>(B6*C6)</f>
        <v>0</v>
      </c>
      <c r="E6" s="23">
        <f>(B6*J3)</f>
        <v>0.29613759687222657</v>
      </c>
      <c r="M6" t="s">
        <v>11</v>
      </c>
      <c r="N6" s="35">
        <f>($B$10/5)</f>
        <v>10.992465524</v>
      </c>
      <c r="O6" s="23">
        <f>($C$5*[1]Params!K8)</f>
        <v>0.98505771545924514</v>
      </c>
      <c r="P6" s="23">
        <f>(O6*N6)</f>
        <v>10.828212976335955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2.1134449784246621</v>
      </c>
      <c r="N7" s="35">
        <f>($B$10/5)</f>
        <v>10.992465524</v>
      </c>
      <c r="O7" s="23">
        <f>($C$5*[1]Params!K9)</f>
        <v>1.2123787267190709</v>
      </c>
      <c r="P7" s="23">
        <f>(O7*N7)</f>
        <v>13.327031355490405</v>
      </c>
    </row>
    <row r="8" spans="2:16">
      <c r="N8" s="35">
        <f>($B$10/5)</f>
        <v>10.992465524</v>
      </c>
      <c r="O8" s="23">
        <f>($C$5*[1]Params!K10)</f>
        <v>1.6670207492387226</v>
      </c>
      <c r="P8" s="23">
        <f>(O8*N8)</f>
        <v>18.324668113799309</v>
      </c>
    </row>
    <row r="9" spans="2:16">
      <c r="F9" t="s">
        <v>9</v>
      </c>
      <c r="G9" s="23">
        <f>(D10/B10)</f>
        <v>0.72031156092439164</v>
      </c>
      <c r="N9" s="35">
        <f>($B$10/5)</f>
        <v>10.992465524</v>
      </c>
      <c r="O9" s="23">
        <f>($C$5*[1]Params!K11)</f>
        <v>3.7886835209970964</v>
      </c>
      <c r="P9" s="23">
        <f>(O9*N9)</f>
        <v>41.64697298590751</v>
      </c>
    </row>
    <row r="10" spans="2:16">
      <c r="B10" s="35">
        <f>(SUM(B5:B9))</f>
        <v>54.962327620000003</v>
      </c>
      <c r="D10" s="23">
        <f>(SUM(D5:D9))</f>
        <v>39.590000000000003</v>
      </c>
    </row>
    <row r="11" spans="2:16">
      <c r="P11" s="23">
        <f>(SUM(P6:P9))</f>
        <v>84.126885431533182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3.3713126051437481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50.845357804936626</v>
      </c>
      <c r="K4" s="4">
        <f>(J4/D23-1)</f>
        <v>1.8876842725486589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0.10047665</v>
      </c>
      <c r="C7" s="28">
        <v>0</v>
      </c>
      <c r="D7" s="29">
        <v>0</v>
      </c>
      <c r="E7" s="24">
        <f>B7*J3</f>
        <v>0.33873819666761656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0.10047665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0.59269660172200167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0.57506515150533111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4.8230216720000003</v>
      </c>
      <c r="O16" s="23">
        <f>($C$6*[1]Params!K10)</f>
        <v>3.8980859332289057</v>
      </c>
      <c r="P16" s="23">
        <f>(O16*N16)</f>
        <v>18.80055293528136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82.101863085056209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1.1674796435305028</v>
      </c>
      <c r="S22" s="23"/>
      <c r="T22" s="23"/>
    </row>
    <row r="23" spans="2:20">
      <c r="B23" s="1">
        <f>(SUM(B5:B22))</f>
        <v>15.08176896065936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15.081768960659362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7" sqref="O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03" width="9.140625" style="14" customWidth="1"/>
    <col min="104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0.3535037709854375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2.0119816162826023</v>
      </c>
      <c r="K4" s="4">
        <f>(J4/D14-1)</f>
        <v>1.2222487483860403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7.4887460000000003E-2</v>
      </c>
      <c r="C6" s="28">
        <v>0</v>
      </c>
      <c r="D6" s="28">
        <f>(B6*C6)</f>
        <v>0</v>
      </c>
      <c r="E6" s="23">
        <f>(B6*J3)</f>
        <v>2.6472999509521113E-2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7.4887460000000003E-2</v>
      </c>
      <c r="S6" s="28">
        <v>0</v>
      </c>
      <c r="T6" s="28">
        <f>(D6)</f>
        <v>0</v>
      </c>
      <c r="U6" s="23">
        <f>(E6)</f>
        <v>2.6472999509521113E-2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1.896908432</v>
      </c>
      <c r="O8" s="23">
        <f>($C$5*[1]Params!K10)</f>
        <v>0.51436531459544421</v>
      </c>
      <c r="P8" s="23">
        <f>(O8*N8)</f>
        <v>0.97570390238443083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1.896908432</v>
      </c>
      <c r="O9" s="23">
        <f>($C$5*[1]Params!K11)</f>
        <v>1.1690120786260096</v>
      </c>
      <c r="P9" s="23">
        <f>(O9*N9)</f>
        <v>2.2175088690555249</v>
      </c>
      <c r="Q9" s="24"/>
    </row>
    <row r="10" spans="2:21">
      <c r="B10" s="35"/>
      <c r="C10" s="23"/>
      <c r="D10" s="23"/>
    </row>
    <row r="12" spans="2:21">
      <c r="P12" s="23">
        <f>(SUM(P6:P9))</f>
        <v>4.4638677714399559</v>
      </c>
    </row>
    <row r="13" spans="2:21">
      <c r="F13" t="s">
        <v>9</v>
      </c>
      <c r="G13" s="23">
        <f>(D14/B14)</f>
        <v>0.15907479810357766</v>
      </c>
    </row>
    <row r="14" spans="2:21">
      <c r="B14" s="35">
        <f>(SUM(B5:B13))</f>
        <v>5.69154216</v>
      </c>
      <c r="D14" s="23">
        <f>(SUM(D5:D13))</f>
        <v>0.90538092000000026</v>
      </c>
    </row>
    <row r="17" spans="11:20">
      <c r="N17" s="35"/>
      <c r="R17" s="35">
        <f>(SUM(R5:R16))</f>
        <v>9.4845421600000002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1.0855024200491531E-5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4.7739308760336856</v>
      </c>
      <c r="K4" s="4">
        <f>(J4/D13-1)</f>
        <v>-5.0908374545986956E-2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258.3</v>
      </c>
      <c r="C6" s="28">
        <v>0</v>
      </c>
      <c r="D6" s="29">
        <f>(B6*C6)</f>
        <v>0</v>
      </c>
      <c r="E6" s="23">
        <f>(B6*J3)</f>
        <v>2.8038527509869626E-3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1.1437277402272786E-5</v>
      </c>
    </row>
    <row r="13" spans="2:16">
      <c r="B13">
        <f>(SUM(B5:B12))</f>
        <v>439789.98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4.8882196303713593E-3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2.9299988464445925</v>
      </c>
      <c r="K4" s="4">
        <f>(J4/D10-1)</f>
        <v>-2.3333717851802493E-2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46" sqref="B4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98.171913035700626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374.17017541531794</v>
      </c>
      <c r="K4" s="4">
        <f>(J4/D43-1)</f>
        <v>7.3715104226155965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0.20616101737497131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0.60483843244782576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6.2652050000000001E-2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5.1812975918156645E-2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(B17+R21+R14)/5</f>
        <v>1.2305406939999999</v>
      </c>
      <c r="O17" s="23">
        <f>($S$13*[1]Params!K11)</f>
        <v>112.06490876517188</v>
      </c>
      <c r="P17" s="23">
        <f>(O17*N17)</f>
        <v>137.90043060494128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6.2652050000000001E-2</v>
      </c>
      <c r="C18" s="28">
        <v>0</v>
      </c>
      <c r="D18" s="29">
        <v>0</v>
      </c>
      <c r="E18" s="24">
        <f>B18*J3</f>
        <v>6.1506716041083678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265.17515504517166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0.69665243674251842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4.2869779793095883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4.8800172509311803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($B$19+$R$19)/5</f>
        <v>0.37564433600000002</v>
      </c>
      <c r="O26" s="23">
        <f>($S$15*[1]Params!K11)</f>
        <v>117.86155143059136</v>
      </c>
      <c r="P26" s="23">
        <f>(O26*N26)</f>
        <v>44.274024227074342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87.853269284406991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3.8113770409999996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11.72690566931502</v>
      </c>
      <c r="R43" s="26">
        <f>(SUM(R5:R36))</f>
        <v>3.8113770409999992</v>
      </c>
      <c r="S43" s="23"/>
      <c r="T43" s="23">
        <f>(SUM(T5:T36))</f>
        <v>44.693659160230382</v>
      </c>
      <c r="V43" t="s">
        <v>9</v>
      </c>
      <c r="W43" s="23">
        <f>(T43/R43)</f>
        <v>11.726380958758153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0.1050204369550453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0.9817565415174474</v>
      </c>
      <c r="K4" s="4">
        <f>(J4/D13-1)</f>
        <v>0.9635130830348948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0.24698440999999999</v>
      </c>
      <c r="C6" s="28">
        <v>0</v>
      </c>
      <c r="D6" s="29">
        <f>(B6*C6)</f>
        <v>0</v>
      </c>
      <c r="E6" s="23">
        <f>(B6*J3)</f>
        <v>2.593841065928406E-2</v>
      </c>
      <c r="G6" s="23"/>
      <c r="M6" t="s">
        <v>11</v>
      </c>
      <c r="N6" s="19">
        <f>($B$13/5)</f>
        <v>1.869648556</v>
      </c>
      <c r="O6" s="45">
        <f>($C$5*[1]Params!K8)</f>
        <v>7.1418695478700056E-2</v>
      </c>
      <c r="P6" s="23">
        <f>(O6*N6)</f>
        <v>0.1335278608731553</v>
      </c>
      <c r="Q6" s="23">
        <f>N6*$J$3</f>
        <v>0.19635130830348949</v>
      </c>
    </row>
    <row r="7" spans="2:17">
      <c r="C7" s="23"/>
      <c r="D7" s="23"/>
      <c r="E7" s="23"/>
      <c r="G7" s="23"/>
      <c r="N7" s="19">
        <f>($B$13/5)</f>
        <v>1.869648556</v>
      </c>
      <c r="O7" s="45">
        <f>($C$5*[1]Params!K9)</f>
        <v>8.7899932896861599E-2</v>
      </c>
      <c r="P7" s="23">
        <f>(O7*N7)</f>
        <v>0.1643419826131142</v>
      </c>
      <c r="Q7" s="23">
        <f>Q6*2</f>
        <v>0.39270261660697897</v>
      </c>
    </row>
    <row r="8" spans="2:17">
      <c r="C8" s="23"/>
      <c r="D8" s="23"/>
      <c r="E8" s="23"/>
      <c r="G8" s="23"/>
      <c r="N8" s="19">
        <f>($B$13/5)</f>
        <v>1.869648556</v>
      </c>
      <c r="O8" s="45">
        <f>($C$5*[1]Params!K10)</f>
        <v>0.12086240773318471</v>
      </c>
      <c r="P8" s="23">
        <f>(O8*N8)</f>
        <v>0.22597022609303202</v>
      </c>
      <c r="Q8" s="23">
        <f>Q6*3</f>
        <v>0.58905392491046848</v>
      </c>
    </row>
    <row r="9" spans="2:17">
      <c r="C9" s="23"/>
      <c r="D9" s="23"/>
      <c r="E9" s="23"/>
      <c r="G9" s="23"/>
      <c r="N9" s="19">
        <f>($B$13/5)</f>
        <v>1.869648556</v>
      </c>
      <c r="O9" s="45">
        <f>($C$5*[1]Params!K11)</f>
        <v>0.27468729030269251</v>
      </c>
      <c r="P9" s="23">
        <f>(O9*N9)</f>
        <v>0.51356869566598184</v>
      </c>
      <c r="Q9" s="23">
        <f>Q6*4</f>
        <v>0.78540523321395794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1.0374087652452832</v>
      </c>
    </row>
    <row r="12" spans="2:17">
      <c r="C12" s="23"/>
      <c r="D12" s="23"/>
      <c r="E12" s="23"/>
      <c r="F12" t="s">
        <v>9</v>
      </c>
      <c r="G12" s="23">
        <f>(D13/B13)</f>
        <v>5.3485987876750463E-2</v>
      </c>
    </row>
    <row r="13" spans="2:17">
      <c r="B13">
        <f>(SUM(B5:B12))</f>
        <v>9.3482427799999996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6.4253873397151642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13.178221542312237</v>
      </c>
      <c r="K4" s="4">
        <f>(J4/D10-1)</f>
        <v>0.17139747042775433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2.5890499999999999E-3</v>
      </c>
      <c r="C6" s="28">
        <v>0</v>
      </c>
      <c r="D6" s="28">
        <f>(B6*C6)</f>
        <v>0</v>
      </c>
      <c r="E6" s="23">
        <f>(B6*J3)</f>
        <v>1.6635649091889543E-2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5.4852323843322219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2.0509614200000001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7" sqref="R7:T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0.6251427292532864</v>
      </c>
      <c r="M3" t="s">
        <v>4</v>
      </c>
      <c r="N3" s="19">
        <f>(INDEX(N5:N14,MATCH(MAX(O6:O7),O5:O14,0))/0.9)</f>
        <v>11.469408614814819</v>
      </c>
      <c r="O3" s="52">
        <f>(MAX(O6:O7)*0.85)</f>
        <v>0.48540838895304461</v>
      </c>
      <c r="P3" s="23">
        <f>(O3*N3)</f>
        <v>5.5673471579614322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19.359046991843528</v>
      </c>
      <c r="K4" s="4">
        <f>(J4/D14-1)</f>
        <v>7.2795279337796082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54.374677660000003</v>
      </c>
      <c r="S5" s="23">
        <f>(T5/R5)</f>
        <v>0.35126645015590885</v>
      </c>
      <c r="T5" s="23">
        <f>(SUM(D5:D7))</f>
        <v>19.100000000000001</v>
      </c>
    </row>
    <row r="6" spans="2:21">
      <c r="B6" s="20">
        <v>0.79966619000000005</v>
      </c>
      <c r="C6" s="28">
        <v>0</v>
      </c>
      <c r="D6" s="28">
        <f>(B6*C6)</f>
        <v>0</v>
      </c>
      <c r="E6" s="23">
        <f>(B6*J3)</f>
        <v>0.49990550450817711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10.322467753333337</v>
      </c>
      <c r="O7" s="23">
        <f>($C$5*[1]Params!K9)</f>
        <v>0.57106869288593487</v>
      </c>
      <c r="P7" s="23">
        <f>(O7*N7)</f>
        <v>5.8948381672532815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10.322467753333337</v>
      </c>
      <c r="O8" s="23">
        <f>($C$5*[1]Params!K10)</f>
        <v>0.78521945271816052</v>
      </c>
      <c r="P8" s="23">
        <f>(O8*N8)</f>
        <v>8.1054024799732627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10.322467753333337</v>
      </c>
      <c r="O9" s="23">
        <f>($C$5*[1]Params!K11)</f>
        <v>1.7845896652685465</v>
      </c>
      <c r="P9" s="23">
        <f>(O9*N9)</f>
        <v>18.421369272666503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37.474307279893047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7.5504634352735189E-2</v>
      </c>
    </row>
    <row r="14" spans="2:21">
      <c r="B14" s="19">
        <f>(SUM(B5:B13))</f>
        <v>30.967403260000012</v>
      </c>
      <c r="D14" s="23">
        <f>(SUM(D5:D13))</f>
        <v>2.3381824600000005</v>
      </c>
    </row>
    <row r="18" spans="12:20">
      <c r="R18">
        <f>(SUM(R5:R17))</f>
        <v>30.967403260000012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6" width="9.140625" style="14" customWidth="1"/>
    <col min="67" max="16384" width="9.140625" style="14"/>
  </cols>
  <sheetData>
    <row r="3" spans="2:21">
      <c r="I3" t="s">
        <v>3</v>
      </c>
      <c r="J3" s="45">
        <v>12.467594362211191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5.9610568348935251</v>
      </c>
      <c r="K4" s="4">
        <f>(J4/D14-1)</f>
        <v>-6.2586545371378088E-3</v>
      </c>
      <c r="R4" t="s">
        <v>5</v>
      </c>
      <c r="S4" t="s">
        <v>6</v>
      </c>
      <c r="T4" t="s">
        <v>7</v>
      </c>
    </row>
    <row r="5" spans="2:21">
      <c r="B5" s="1">
        <v>0.47808323000000003</v>
      </c>
      <c r="C5" s="23">
        <f>(D5/B5)</f>
        <v>12.54718765182372</v>
      </c>
      <c r="D5" s="23">
        <v>5.9985999999999997</v>
      </c>
      <c r="E5" t="s">
        <v>99</v>
      </c>
      <c r="N5" t="s">
        <v>32</v>
      </c>
      <c r="O5" t="s">
        <v>1</v>
      </c>
      <c r="P5" t="s">
        <v>2</v>
      </c>
      <c r="R5" s="19">
        <f>B5</f>
        <v>0.47808323000000003</v>
      </c>
      <c r="S5" s="23">
        <f>(T5/R5)</f>
        <v>12.54718765182372</v>
      </c>
      <c r="T5" s="23">
        <f>D5</f>
        <v>5.9985999999999997</v>
      </c>
    </row>
    <row r="6" spans="2:21">
      <c r="B6" s="2">
        <v>4.083E-5</v>
      </c>
      <c r="C6" s="28">
        <v>0</v>
      </c>
      <c r="D6" s="28">
        <f>(B6*C6)</f>
        <v>0</v>
      </c>
      <c r="E6" s="23">
        <f>(B6*J3)</f>
        <v>5.0905187780908297E-4</v>
      </c>
      <c r="M6" t="s">
        <v>11</v>
      </c>
      <c r="N6" s="19">
        <f>(B$14/5)</f>
        <v>9.5624812000000003E-2</v>
      </c>
      <c r="O6" s="23">
        <f>($C$5*[1]Params!K8)</f>
        <v>16.311343947370837</v>
      </c>
      <c r="P6" s="23">
        <f>(O6*N6)</f>
        <v>1.5597691984346742</v>
      </c>
      <c r="R6" s="19">
        <f>(B6)</f>
        <v>4.083E-5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9.5624812000000003E-2</v>
      </c>
      <c r="O7" s="23">
        <f>($C$5*[1]Params!K9)</f>
        <v>20.075500242917954</v>
      </c>
      <c r="P7" s="23">
        <f>(O7*N7)</f>
        <v>1.9197159365349838</v>
      </c>
      <c r="R7" s="19"/>
      <c r="S7" s="23"/>
      <c r="T7" s="24"/>
      <c r="U7" s="24"/>
    </row>
    <row r="8" spans="2:21">
      <c r="C8" s="23"/>
      <c r="D8" s="23"/>
      <c r="N8" s="19">
        <f>(B$14/5)</f>
        <v>9.5624812000000003E-2</v>
      </c>
      <c r="O8" s="23">
        <f>($C$5*[1]Params!K10)</f>
        <v>27.603812834012185</v>
      </c>
      <c r="P8" s="23">
        <f>(O8*N8)</f>
        <v>2.6396094127356027</v>
      </c>
      <c r="R8" s="19"/>
      <c r="S8" s="24"/>
      <c r="T8" s="24"/>
    </row>
    <row r="9" spans="2:21">
      <c r="C9" s="24"/>
      <c r="D9" s="23"/>
      <c r="N9" s="19">
        <f>(B$14/5)</f>
        <v>9.5624812000000003E-2</v>
      </c>
      <c r="O9" s="23">
        <f>($C$5*[1]Params!K11)</f>
        <v>62.735938259118598</v>
      </c>
      <c r="P9" s="23">
        <f>(O9*N9)</f>
        <v>5.9991123016718237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12.118206849377085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12.546116169096363</v>
      </c>
    </row>
    <row r="14" spans="2:21">
      <c r="B14" s="19">
        <f>(SUM(B5:B13))</f>
        <v>0.47812406000000002</v>
      </c>
      <c r="D14" s="23">
        <f>(SUM(D5:D13))</f>
        <v>5.9985999999999997</v>
      </c>
    </row>
    <row r="18" spans="12:20">
      <c r="R18">
        <f>(SUM(R5:R17))</f>
        <v>0.47812406000000002</v>
      </c>
      <c r="T18" s="23">
        <f>(SUM(T5:T17))</f>
        <v>5.9985999999999997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tabSelected="1"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6" width="9.140625" style="14" customWidth="1"/>
    <col min="67" max="16384" width="9.140625" style="14"/>
  </cols>
  <sheetData>
    <row r="3" spans="2:21">
      <c r="I3" t="s">
        <v>3</v>
      </c>
      <c r="J3" s="45">
        <v>3.1957662984673658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4.3173499778374227</v>
      </c>
      <c r="K4" s="4">
        <f>(J4/D14-1)</f>
        <v>7.9823414996103903E-2</v>
      </c>
      <c r="R4" t="s">
        <v>5</v>
      </c>
      <c r="S4" t="s">
        <v>6</v>
      </c>
      <c r="T4" t="s">
        <v>7</v>
      </c>
    </row>
    <row r="5" spans="2:21">
      <c r="B5" s="35">
        <v>1.35095111</v>
      </c>
      <c r="C5" s="23">
        <f>(D5/B5)</f>
        <v>2.9595445537625711</v>
      </c>
      <c r="D5" s="23">
        <v>3.9982000000000002</v>
      </c>
      <c r="E5" t="s">
        <v>99</v>
      </c>
      <c r="N5" t="s">
        <v>32</v>
      </c>
      <c r="O5" t="s">
        <v>1</v>
      </c>
      <c r="P5" t="s">
        <v>2</v>
      </c>
      <c r="R5" s="19">
        <f>B5</f>
        <v>1.35095111</v>
      </c>
      <c r="S5" s="23">
        <f>(T5/R5)</f>
        <v>2.9595445537625711</v>
      </c>
      <c r="T5" s="23">
        <f>D5</f>
        <v>3.9982000000000002</v>
      </c>
    </row>
    <row r="6" spans="2:21">
      <c r="B6" s="47">
        <v>8.1200000000000002E-6</v>
      </c>
      <c r="C6" s="28">
        <v>0</v>
      </c>
      <c r="D6" s="28">
        <f>(B6*C6)</f>
        <v>0</v>
      </c>
      <c r="E6" s="23">
        <f>(B6*J3)</f>
        <v>2.5949622343555012E-5</v>
      </c>
      <c r="M6" t="s">
        <v>11</v>
      </c>
      <c r="N6" s="19">
        <f>(B$14/5)</f>
        <v>0.27019184600000001</v>
      </c>
      <c r="O6" s="23">
        <f>($C$5*[1]Params!K8)</f>
        <v>3.8474079198913427</v>
      </c>
      <c r="P6" s="23">
        <f>(O6*N6)</f>
        <v>1.039538248190462</v>
      </c>
      <c r="R6" s="19">
        <f>(B6)</f>
        <v>8.1200000000000002E-6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0.27019184600000001</v>
      </c>
      <c r="O7" s="23">
        <f>($C$5*[1]Params!K9)</f>
        <v>4.7352712860201143</v>
      </c>
      <c r="P7" s="23">
        <f>(O7*N7)</f>
        <v>1.2794316900805687</v>
      </c>
      <c r="R7" s="19"/>
      <c r="S7" s="23"/>
      <c r="T7" s="24"/>
      <c r="U7" s="24"/>
    </row>
    <row r="8" spans="2:21">
      <c r="C8" s="23"/>
      <c r="D8" s="23"/>
      <c r="N8" s="19">
        <f>(B$14/5)</f>
        <v>0.27019184600000001</v>
      </c>
      <c r="O8" s="23">
        <f>($C$5*[1]Params!K10)</f>
        <v>6.5109980182776566</v>
      </c>
      <c r="P8" s="23">
        <f>(O8*N8)</f>
        <v>1.759218573860782</v>
      </c>
      <c r="R8" s="19"/>
      <c r="S8" s="24"/>
      <c r="T8" s="24"/>
    </row>
    <row r="9" spans="2:21">
      <c r="C9" s="24"/>
      <c r="D9" s="23"/>
      <c r="N9" s="19">
        <f>(B$14/5)</f>
        <v>0.27019184600000001</v>
      </c>
      <c r="O9" s="23">
        <f>($C$5*[1]Params!K11)</f>
        <v>14.797722768812855</v>
      </c>
      <c r="P9" s="23">
        <f>(O9*N9)</f>
        <v>3.9982240315017767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8.0764125436335892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2.9595267652895791</v>
      </c>
    </row>
    <row r="14" spans="2:21">
      <c r="B14" s="19">
        <f>(SUM(B5:B13))</f>
        <v>1.35095923</v>
      </c>
      <c r="D14" s="23">
        <f>(SUM(D5:D13))</f>
        <v>3.9982000000000002</v>
      </c>
    </row>
    <row r="18" spans="12:20">
      <c r="R18">
        <f>(SUM(R5:R17))</f>
        <v>1.35095923</v>
      </c>
      <c r="T18" s="23">
        <f>(SUM(T5:T17))</f>
        <v>3.9982000000000002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0.52047775790886031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3.1664825835659243</v>
      </c>
      <c r="K4" s="4">
        <f>(J4/D9-1)</f>
        <v>-0.89030988397018851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36" sqref="L3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736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6.3688459403993588E-3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9.9460808915537271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-54.066639999999943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-251.07055910844622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-140.06055910844623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736</v>
      </c>
      <c r="E35">
        <f t="shared" ref="E35:E41" si="1">C35*D35</f>
        <v>4602.9439999999995</v>
      </c>
      <c r="F35" s="35">
        <f t="shared" ref="F35:F41" si="2">E35*$N$5</f>
        <v>3682.3552</v>
      </c>
      <c r="G35" s="23">
        <v>3.5</v>
      </c>
      <c r="H35" s="36">
        <f>G51</f>
        <v>1.5615590400000001</v>
      </c>
      <c r="I35" s="24">
        <f t="shared" ref="I35:I42" si="3">((F35-H35*D35)*$J$3-G35)</f>
        <v>12.632590857516398</v>
      </c>
      <c r="J35">
        <v>1</v>
      </c>
      <c r="K35" s="37">
        <f t="shared" ref="K35:K41" si="4">I35*J35</f>
        <v>12.632590857516398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736</v>
      </c>
      <c r="E36">
        <f t="shared" si="1"/>
        <v>710.976</v>
      </c>
      <c r="F36" s="35">
        <f t="shared" si="2"/>
        <v>568.7808</v>
      </c>
      <c r="G36" s="23">
        <v>3.5</v>
      </c>
      <c r="H36" s="36">
        <f>G52</f>
        <v>0.21337130135885166</v>
      </c>
      <c r="I36" s="24">
        <f t="shared" si="3"/>
        <v>-0.87769441553528971</v>
      </c>
      <c r="J36">
        <v>1</v>
      </c>
      <c r="K36" s="37">
        <f t="shared" si="4"/>
        <v>-0.87769441553528971</v>
      </c>
      <c r="L36" s="38">
        <v>8.4</v>
      </c>
      <c r="M36" s="38">
        <f t="shared" si="5"/>
        <v>8.4</v>
      </c>
    </row>
    <row r="37" spans="2:22">
      <c r="B37" s="8" t="s">
        <v>47</v>
      </c>
      <c r="C37">
        <v>0.85099999999999998</v>
      </c>
      <c r="D37">
        <f>$H$2</f>
        <v>736</v>
      </c>
      <c r="E37">
        <f t="shared" si="1"/>
        <v>626.33600000000001</v>
      </c>
      <c r="F37" s="35">
        <f t="shared" si="2"/>
        <v>501.06880000000001</v>
      </c>
      <c r="G37" s="23">
        <v>3.5</v>
      </c>
      <c r="H37" s="36">
        <f>G53</f>
        <v>0.18479602162162162</v>
      </c>
      <c r="I37" s="24">
        <f t="shared" si="3"/>
        <v>-1.1749959278498388</v>
      </c>
      <c r="J37">
        <v>1</v>
      </c>
      <c r="K37" s="37">
        <f t="shared" si="4"/>
        <v>-1.1749959278498388</v>
      </c>
      <c r="L37" s="38">
        <v>6.81</v>
      </c>
      <c r="M37" s="38">
        <f t="shared" si="5"/>
        <v>6.81</v>
      </c>
    </row>
    <row r="38" spans="2:22">
      <c r="B38" s="8" t="s">
        <v>47</v>
      </c>
      <c r="C38">
        <v>0.85099999999999998</v>
      </c>
      <c r="D38">
        <f>$H$2-34</f>
        <v>702</v>
      </c>
      <c r="E38">
        <f t="shared" si="1"/>
        <v>597.40199999999993</v>
      </c>
      <c r="F38" s="35">
        <f t="shared" si="2"/>
        <v>477.92159999999996</v>
      </c>
      <c r="G38" s="23">
        <v>0</v>
      </c>
      <c r="H38" s="36">
        <f>G53</f>
        <v>0.18479602162162162</v>
      </c>
      <c r="I38" s="24">
        <f t="shared" si="3"/>
        <v>2.2175989927301805</v>
      </c>
      <c r="J38">
        <v>3</v>
      </c>
      <c r="K38" s="37">
        <f t="shared" si="4"/>
        <v>6.6527969781905414</v>
      </c>
      <c r="L38" s="38">
        <f>L37</f>
        <v>6.81</v>
      </c>
      <c r="M38" s="38">
        <f t="shared" si="5"/>
        <v>20.43</v>
      </c>
    </row>
    <row r="39" spans="2:22">
      <c r="B39" s="8" t="s">
        <v>47</v>
      </c>
      <c r="C39">
        <v>0.85099999999999998</v>
      </c>
      <c r="D39">
        <f>$H$2-34-58</f>
        <v>644</v>
      </c>
      <c r="E39">
        <f t="shared" si="1"/>
        <v>548.04399999999998</v>
      </c>
      <c r="F39" s="35">
        <f t="shared" si="2"/>
        <v>438.43520000000001</v>
      </c>
      <c r="G39" s="23">
        <v>0</v>
      </c>
      <c r="H39" s="36">
        <f>H38</f>
        <v>0.18479602162162162</v>
      </c>
      <c r="I39" s="24">
        <f t="shared" si="3"/>
        <v>2.0343785631313911</v>
      </c>
      <c r="J39">
        <v>1</v>
      </c>
      <c r="K39" s="37">
        <f t="shared" si="4"/>
        <v>2.0343785631313911</v>
      </c>
      <c r="L39" s="38">
        <f>L38</f>
        <v>6.81</v>
      </c>
      <c r="M39" s="38">
        <f t="shared" si="5"/>
        <v>6.81</v>
      </c>
    </row>
    <row r="40" spans="2:22">
      <c r="B40" s="8" t="s">
        <v>47</v>
      </c>
      <c r="C40">
        <v>0.85099999999999998</v>
      </c>
      <c r="D40">
        <f>$H$2-140</f>
        <v>596</v>
      </c>
      <c r="E40">
        <f t="shared" si="1"/>
        <v>507.19599999999997</v>
      </c>
      <c r="F40" s="35">
        <f t="shared" si="2"/>
        <v>405.7568</v>
      </c>
      <c r="G40" s="23">
        <v>0</v>
      </c>
      <c r="H40" s="36">
        <f>H39</f>
        <v>0.18479602162162162</v>
      </c>
      <c r="I40" s="24">
        <f t="shared" si="3"/>
        <v>1.8827478627737715</v>
      </c>
      <c r="J40">
        <v>1</v>
      </c>
      <c r="K40" s="37">
        <f t="shared" si="4"/>
        <v>1.8827478627737715</v>
      </c>
      <c r="L40" s="38">
        <f>L39</f>
        <v>6.81</v>
      </c>
      <c r="M40" s="38">
        <f t="shared" si="5"/>
        <v>6.81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0.24940406373985019</v>
      </c>
      <c r="J41" s="16">
        <v>1</v>
      </c>
      <c r="K41" s="41">
        <f t="shared" si="4"/>
        <v>0.24940406373985019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1.3899480866115095</v>
      </c>
      <c r="J42" s="16">
        <v>1</v>
      </c>
      <c r="K42" s="41">
        <f>(I42*J42)</f>
        <v>1.3899480866115095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111.01</v>
      </c>
      <c r="O47" s="38">
        <f>(J13+SUM(G35:G41)-D77)</f>
        <v>1.9663288915537294</v>
      </c>
      <c r="P47">
        <f>(O47/J3)</f>
        <v>308.74178932179206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(-300/3)</f>
        <v>-100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3" width="9.140625" style="14" customWidth="1"/>
    <col min="74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13.283142319424011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4.1688771569841547</v>
      </c>
      <c r="K4" s="4">
        <f>(J4/D13-1)</f>
        <v>-3.5695339563742992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7.4200000000000001E-6</v>
      </c>
      <c r="C6" s="28">
        <v>0</v>
      </c>
      <c r="D6" s="28">
        <f>(B6*C6)</f>
        <v>0</v>
      </c>
      <c r="E6" s="23">
        <f>(B6*J3)</f>
        <v>9.8560916010126154E-5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7.4200000000000001E-6</v>
      </c>
      <c r="S6" s="28">
        <v>0</v>
      </c>
      <c r="T6" s="28">
        <f>(D6)</f>
        <v>0</v>
      </c>
      <c r="U6" s="23">
        <f>(R6*J3)</f>
        <v>9.8560916010126154E-5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0.118880214</v>
      </c>
      <c r="O9" s="23">
        <f>($C$5*[1]Params!K11)</f>
        <v>20</v>
      </c>
      <c r="P9" s="23">
        <f>(O9*N9)</f>
        <v>2.3776042799999999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4.8027303720000001</v>
      </c>
    </row>
    <row r="12" spans="2:21">
      <c r="F12" t="s">
        <v>9</v>
      </c>
      <c r="G12" s="45">
        <f>(D13/B13)</f>
        <v>-5.1694752997804256</v>
      </c>
    </row>
    <row r="13" spans="2:21">
      <c r="B13" s="1">
        <f>(SUM(B5:B12))</f>
        <v>0.31384720999999999</v>
      </c>
      <c r="D13" s="23">
        <f>(SUM(D5:D12))</f>
        <v>-1.6224254</v>
      </c>
      <c r="R13" s="1">
        <f>(SUM(R5:R12))</f>
        <v>0.59440106999999998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1.0106124173833835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0.6236654857730406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45.307193824178057</v>
      </c>
      <c r="K4" s="4">
        <f>(J4/D13-1)</f>
        <v>1.516841538854631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0.72468736</v>
      </c>
      <c r="C6" s="28">
        <v>0</v>
      </c>
      <c r="D6" s="28">
        <f>(B6*C6)</f>
        <v>0</v>
      </c>
      <c r="E6" s="23">
        <f>(B6*J3)</f>
        <v>0.45196249440798236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0.72468736</v>
      </c>
      <c r="S6" s="28">
        <v>0</v>
      </c>
      <c r="T6" s="28">
        <f>(D6)</f>
        <v>0</v>
      </c>
      <c r="U6" s="23">
        <f>(R6*J3)</f>
        <v>0.45196249440798236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25.559976109999987</v>
      </c>
      <c r="O8" s="23">
        <f>($C$7*[1]Params!K10)</f>
        <v>0.76762608072481497</v>
      </c>
      <c r="P8" s="23">
        <f>(O8*N8)</f>
        <v>19.620504284739191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14.529325369999999</v>
      </c>
      <c r="O9" s="23">
        <f>($C$7*[1]Params!K11)</f>
        <v>1.7446047289200339</v>
      </c>
      <c r="P9" s="23">
        <f>(O9*N9)</f>
        <v>25.347929748519821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67.356863003259008</v>
      </c>
    </row>
    <row r="12" spans="2:21">
      <c r="F12" t="s">
        <v>9</v>
      </c>
      <c r="G12" s="45">
        <f>(D13/B13)</f>
        <v>0.24779688198282815</v>
      </c>
    </row>
    <row r="13" spans="2:21">
      <c r="B13" s="1">
        <f>(SUM(B5:B12))</f>
        <v>72.64662684999999</v>
      </c>
      <c r="D13" s="23">
        <f>(SUM(D5:D12))</f>
        <v>18.001607620000001</v>
      </c>
      <c r="R13" s="1">
        <f>(SUM(R5:R12))</f>
        <v>95.14662684999999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2023-12-22T23:36:18Z</dcterms:modified>
</cp:coreProperties>
</file>