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K4" s="1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T5"/>
  <c r="T17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T22"/>
  <c r="S22"/>
  <c r="R22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S16" s="1"/>
  <c r="R16"/>
  <c r="C16"/>
  <c r="T15"/>
  <c r="S15"/>
  <c r="O25" s="1"/>
  <c r="R15"/>
  <c r="N26" s="1"/>
  <c r="B15"/>
  <c r="E15" s="1"/>
  <c r="T14"/>
  <c r="S14"/>
  <c r="R14"/>
  <c r="O14"/>
  <c r="N14"/>
  <c r="P14" s="1"/>
  <c r="B14"/>
  <c r="E14" s="1"/>
  <c r="T13"/>
  <c r="S13"/>
  <c r="O16" s="1"/>
  <c r="R13"/>
  <c r="N17" s="1"/>
  <c r="D13"/>
  <c r="B13"/>
  <c r="T12"/>
  <c r="S12" s="1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P6" s="1"/>
  <c r="N6"/>
  <c r="C6"/>
  <c r="B6"/>
  <c r="S5"/>
  <c r="B5"/>
  <c r="B36" s="1"/>
  <c r="J4" s="1"/>
  <c r="B13" i="27"/>
  <c r="N9"/>
  <c r="N8"/>
  <c r="N7"/>
  <c r="N6"/>
  <c r="E6"/>
  <c r="D6"/>
  <c r="D13" s="1"/>
  <c r="G12" s="1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N8"/>
  <c r="C8"/>
  <c r="T7"/>
  <c r="R7"/>
  <c r="N7"/>
  <c r="E7"/>
  <c r="U6"/>
  <c r="T6"/>
  <c r="S6" s="1"/>
  <c r="R6"/>
  <c r="N6"/>
  <c r="C6"/>
  <c r="O17" s="1"/>
  <c r="T5"/>
  <c r="T22" s="1"/>
  <c r="S5"/>
  <c r="R5"/>
  <c r="R22" s="1"/>
  <c r="C5"/>
  <c r="O9" s="1"/>
  <c r="P9" s="1"/>
  <c r="J4"/>
  <c r="B10" i="25"/>
  <c r="N9"/>
  <c r="N8"/>
  <c r="N7"/>
  <c r="D7"/>
  <c r="N6"/>
  <c r="E6"/>
  <c r="D6"/>
  <c r="D10" s="1"/>
  <c r="G9" s="1"/>
  <c r="C5"/>
  <c r="O9" s="1"/>
  <c r="P9" s="1"/>
  <c r="J4"/>
  <c r="E7" s="1"/>
  <c r="B15" i="24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R5"/>
  <c r="R37" s="1"/>
  <c r="D5"/>
  <c r="D37" s="1"/>
  <c r="G37" s="1"/>
  <c r="D15" i="22"/>
  <c r="D14"/>
  <c r="D13"/>
  <c r="D12"/>
  <c r="D11"/>
  <c r="D10"/>
  <c r="D9"/>
  <c r="D8"/>
  <c r="C7"/>
  <c r="B7"/>
  <c r="B17" s="1"/>
  <c r="J4" s="1"/>
  <c r="E6"/>
  <c r="D6"/>
  <c r="D5"/>
  <c r="D17" s="1"/>
  <c r="B15" i="21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D15" s="1"/>
  <c r="T5"/>
  <c r="S5" s="1"/>
  <c r="R5"/>
  <c r="R21" s="1"/>
  <c r="C5"/>
  <c r="J4"/>
  <c r="B10" i="20"/>
  <c r="N9"/>
  <c r="N8"/>
  <c r="O7"/>
  <c r="P7" s="1"/>
  <c r="N7"/>
  <c r="N6"/>
  <c r="E6"/>
  <c r="D6"/>
  <c r="D10" s="1"/>
  <c r="C5"/>
  <c r="O9" s="1"/>
  <c r="P9" s="1"/>
  <c r="J4"/>
  <c r="B10" i="19"/>
  <c r="N9" s="1"/>
  <c r="N7"/>
  <c r="E6"/>
  <c r="D6"/>
  <c r="D10" s="1"/>
  <c r="G9" s="1"/>
  <c r="C5"/>
  <c r="O7" s="1"/>
  <c r="P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P11" s="1"/>
  <c r="N6"/>
  <c r="E6"/>
  <c r="D6"/>
  <c r="K4"/>
  <c r="J4"/>
  <c r="C10" i="16"/>
  <c r="O9"/>
  <c r="D9"/>
  <c r="B9"/>
  <c r="O8"/>
  <c r="D8"/>
  <c r="C8" s="1"/>
  <c r="B8"/>
  <c r="B14" s="1"/>
  <c r="T7"/>
  <c r="S7"/>
  <c r="R7"/>
  <c r="C7"/>
  <c r="T6"/>
  <c r="S6" s="1"/>
  <c r="R6"/>
  <c r="E6"/>
  <c r="D6"/>
  <c r="T5"/>
  <c r="R5"/>
  <c r="C5"/>
  <c r="D13" i="15"/>
  <c r="B13"/>
  <c r="G12"/>
  <c r="N9"/>
  <c r="N8"/>
  <c r="N7"/>
  <c r="N6"/>
  <c r="E6"/>
  <c r="D6"/>
  <c r="C5"/>
  <c r="O9" s="1"/>
  <c r="P9" s="1"/>
  <c r="J4"/>
  <c r="K4" s="1"/>
  <c r="B17" i="14"/>
  <c r="J4" s="1"/>
  <c r="C15"/>
  <c r="D14"/>
  <c r="C14"/>
  <c r="C13"/>
  <c r="C12"/>
  <c r="S9" s="1"/>
  <c r="C11"/>
  <c r="T10"/>
  <c r="R10"/>
  <c r="E10"/>
  <c r="R9"/>
  <c r="N17" s="1"/>
  <c r="D9"/>
  <c r="G17" s="1"/>
  <c r="S8"/>
  <c r="O8" s="1"/>
  <c r="P8" s="1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N24" s="1"/>
  <c r="D5"/>
  <c r="D17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T5"/>
  <c r="R5"/>
  <c r="U5" s="1"/>
  <c r="C5"/>
  <c r="O7" s="1"/>
  <c r="P7" s="1"/>
  <c r="K4"/>
  <c r="B14" i="11"/>
  <c r="N9"/>
  <c r="O8"/>
  <c r="P8" s="1"/>
  <c r="N8"/>
  <c r="N7"/>
  <c r="D7"/>
  <c r="D14" s="1"/>
  <c r="G13" s="1"/>
  <c r="N6"/>
  <c r="E6"/>
  <c r="D6"/>
  <c r="C5"/>
  <c r="J4"/>
  <c r="B14" i="10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T5"/>
  <c r="R5"/>
  <c r="N7" s="1"/>
  <c r="C5"/>
  <c r="O7" s="1"/>
  <c r="P7" s="1"/>
  <c r="J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9" s="1"/>
  <c r="P9" s="1"/>
  <c r="J4"/>
  <c r="K4" s="1"/>
  <c r="B13" i="8"/>
  <c r="N9" s="1"/>
  <c r="O9"/>
  <c r="P9" s="1"/>
  <c r="C9"/>
  <c r="T8"/>
  <c r="R8"/>
  <c r="O8"/>
  <c r="C8"/>
  <c r="T7"/>
  <c r="S7"/>
  <c r="O7" s="1"/>
  <c r="P7" s="1"/>
  <c r="R7"/>
  <c r="N7"/>
  <c r="C7"/>
  <c r="R6"/>
  <c r="U6" s="1"/>
  <c r="O6"/>
  <c r="P6" s="1"/>
  <c r="N6"/>
  <c r="E6"/>
  <c r="D6"/>
  <c r="D13" s="1"/>
  <c r="T5"/>
  <c r="R5"/>
  <c r="R13" s="1"/>
  <c r="C5"/>
  <c r="J4"/>
  <c r="C6" i="7"/>
  <c r="E6" s="1"/>
  <c r="C5"/>
  <c r="E5" s="1"/>
  <c r="E9" s="1"/>
  <c r="C4" i="6"/>
  <c r="C74" i="5"/>
  <c r="E72"/>
  <c r="E71"/>
  <c r="E70"/>
  <c r="E69"/>
  <c r="E68"/>
  <c r="E67"/>
  <c r="E66"/>
  <c r="E65"/>
  <c r="E64"/>
  <c r="E63"/>
  <c r="E62"/>
  <c r="D62"/>
  <c r="D74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P31" s="1"/>
  <c r="N31"/>
  <c r="O30"/>
  <c r="P30" s="1"/>
  <c r="N30"/>
  <c r="O29"/>
  <c r="N29"/>
  <c r="P29" s="1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N13"/>
  <c r="P13" s="1"/>
  <c r="O12"/>
  <c r="P12" s="1"/>
  <c r="N12"/>
  <c r="O11"/>
  <c r="P11" s="1"/>
  <c r="P17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2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7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5" l="1"/>
  <c r="O37"/>
  <c r="P37" s="1"/>
  <c r="O36"/>
  <c r="O34"/>
  <c r="O29"/>
  <c r="O28"/>
  <c r="O27"/>
  <c r="P27" s="1"/>
  <c r="O26"/>
  <c r="L39" i="5"/>
  <c r="M38"/>
  <c r="T10" i="1"/>
  <c r="S10" s="1"/>
  <c r="O22" i="2"/>
  <c r="O46"/>
  <c r="K4" i="4"/>
  <c r="P35"/>
  <c r="J14" i="5"/>
  <c r="O9" i="2"/>
  <c r="O14" s="1"/>
  <c r="N4"/>
  <c r="H36" i="5"/>
  <c r="H37"/>
  <c r="K4" i="8"/>
  <c r="G12"/>
  <c r="I36" i="5"/>
  <c r="K36" s="1"/>
  <c r="I37"/>
  <c r="K37" s="1"/>
  <c r="O9" i="11"/>
  <c r="P9" s="1"/>
  <c r="O7"/>
  <c r="P7" s="1"/>
  <c r="O16" i="12"/>
  <c r="P16" s="1"/>
  <c r="O14"/>
  <c r="P14" s="1"/>
  <c r="S5" i="13"/>
  <c r="T15"/>
  <c r="O7" i="16"/>
  <c r="O6"/>
  <c r="P23" i="28"/>
  <c r="O3"/>
  <c r="G12" i="31"/>
  <c r="K4"/>
  <c r="P6" i="32"/>
  <c r="N26" i="1"/>
  <c r="N28"/>
  <c r="N29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G8"/>
  <c r="M37" i="5"/>
  <c r="S5" i="8"/>
  <c r="T6"/>
  <c r="T13" s="1"/>
  <c r="N8"/>
  <c r="P8" s="1"/>
  <c r="P11" s="1"/>
  <c r="O6" i="9"/>
  <c r="P6" s="1"/>
  <c r="T14" i="10"/>
  <c r="D14"/>
  <c r="N6"/>
  <c r="P6" s="1"/>
  <c r="N8"/>
  <c r="P8" s="1"/>
  <c r="N9"/>
  <c r="P9" s="1"/>
  <c r="R14"/>
  <c r="O6" i="11"/>
  <c r="P6" s="1"/>
  <c r="P12" s="1"/>
  <c r="T13" i="12"/>
  <c r="G12"/>
  <c r="S8"/>
  <c r="R13"/>
  <c r="O15"/>
  <c r="P15" s="1"/>
  <c r="O17"/>
  <c r="P17" s="1"/>
  <c r="K4" i="14"/>
  <c r="E7" i="11"/>
  <c r="K4"/>
  <c r="O15" i="14"/>
  <c r="O14"/>
  <c r="O17"/>
  <c r="P17" s="1"/>
  <c r="O16"/>
  <c r="N9" i="16"/>
  <c r="P9" s="1"/>
  <c r="N8"/>
  <c r="N6"/>
  <c r="J4"/>
  <c r="N7"/>
  <c r="G9" i="18"/>
  <c r="K4"/>
  <c r="G9" i="20"/>
  <c r="K4"/>
  <c r="G14" i="21"/>
  <c r="K4"/>
  <c r="R9" i="24"/>
  <c r="D16"/>
  <c r="T9" s="1"/>
  <c r="B39" i="1"/>
  <c r="B42" s="1"/>
  <c r="O3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T6" i="9"/>
  <c r="T17" s="1"/>
  <c r="O7"/>
  <c r="P7" s="1"/>
  <c r="O8"/>
  <c r="P8" s="1"/>
  <c r="U5" i="10"/>
  <c r="P9" i="12"/>
  <c r="P8" i="16"/>
  <c r="T37" i="23"/>
  <c r="T21"/>
  <c r="S21" s="1"/>
  <c r="R17" i="24"/>
  <c r="P17" i="26"/>
  <c r="O9" i="14"/>
  <c r="P9" s="1"/>
  <c r="T9"/>
  <c r="N14"/>
  <c r="N15"/>
  <c r="N23"/>
  <c r="N25"/>
  <c r="R37"/>
  <c r="O6" i="15"/>
  <c r="P6" s="1"/>
  <c r="O8"/>
  <c r="P8" s="1"/>
  <c r="U5" i="16"/>
  <c r="R8"/>
  <c r="R13" s="1"/>
  <c r="T8"/>
  <c r="S8" s="1"/>
  <c r="D14"/>
  <c r="G13" s="1"/>
  <c r="O6" i="19"/>
  <c r="O8"/>
  <c r="O9"/>
  <c r="P9" s="1"/>
  <c r="N7" i="21"/>
  <c r="N9"/>
  <c r="P9" s="1"/>
  <c r="T21"/>
  <c r="O8" i="24"/>
  <c r="O14"/>
  <c r="N15"/>
  <c r="P15" s="1"/>
  <c r="O16"/>
  <c r="O17"/>
  <c r="P17" s="1"/>
  <c r="B18"/>
  <c r="J4" s="1"/>
  <c r="K4" i="25"/>
  <c r="O7"/>
  <c r="P7" s="1"/>
  <c r="O6" i="26"/>
  <c r="P6" s="1"/>
  <c r="O7"/>
  <c r="P7" s="1"/>
  <c r="O8"/>
  <c r="P8" s="1"/>
  <c r="V8"/>
  <c r="O14"/>
  <c r="O15"/>
  <c r="O16"/>
  <c r="D19"/>
  <c r="G18" s="1"/>
  <c r="O6" i="27"/>
  <c r="P6" s="1"/>
  <c r="O8"/>
  <c r="P8" s="1"/>
  <c r="R5" i="28"/>
  <c r="O15"/>
  <c r="N16"/>
  <c r="P16" s="1"/>
  <c r="O17"/>
  <c r="P17" s="1"/>
  <c r="N24"/>
  <c r="N25"/>
  <c r="P25" s="1"/>
  <c r="O26"/>
  <c r="P26" s="1"/>
  <c r="O8" i="29"/>
  <c r="P8" s="1"/>
  <c r="O7" i="30"/>
  <c r="P7" s="1"/>
  <c r="O7" i="31"/>
  <c r="S6" i="32"/>
  <c r="O7"/>
  <c r="P7" s="1"/>
  <c r="O9"/>
  <c r="P9" s="1"/>
  <c r="O7" i="33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S5" i="14"/>
  <c r="O6"/>
  <c r="P6" s="1"/>
  <c r="P11" s="1"/>
  <c r="T8"/>
  <c r="T37" s="1"/>
  <c r="N16"/>
  <c r="N22"/>
  <c r="O7" i="15"/>
  <c r="P7" s="1"/>
  <c r="O6" i="18"/>
  <c r="P6" s="1"/>
  <c r="P11" s="1"/>
  <c r="O8"/>
  <c r="P8" s="1"/>
  <c r="N6" i="19"/>
  <c r="N8"/>
  <c r="O6" i="20"/>
  <c r="P6" s="1"/>
  <c r="P11" s="1"/>
  <c r="O8"/>
  <c r="P8" s="1"/>
  <c r="O3" i="21"/>
  <c r="P3" s="1"/>
  <c r="N6"/>
  <c r="N3" s="1"/>
  <c r="O7"/>
  <c r="P7" s="1"/>
  <c r="N8"/>
  <c r="P8" s="1"/>
  <c r="S5" i="24"/>
  <c r="T6"/>
  <c r="T17" s="1"/>
  <c r="N14"/>
  <c r="D15"/>
  <c r="T10" s="1"/>
  <c r="N16"/>
  <c r="O6" i="25"/>
  <c r="P6" s="1"/>
  <c r="O8"/>
  <c r="P8" s="1"/>
  <c r="C9" i="26"/>
  <c r="N14"/>
  <c r="N15"/>
  <c r="N16"/>
  <c r="O7" i="27"/>
  <c r="P7" s="1"/>
  <c r="N3" i="28"/>
  <c r="D5"/>
  <c r="D36" s="1"/>
  <c r="G36" s="1"/>
  <c r="N9"/>
  <c r="P9" s="1"/>
  <c r="P11" s="1"/>
  <c r="N15"/>
  <c r="O24"/>
  <c r="P24" s="1"/>
  <c r="O6" i="29"/>
  <c r="P6" s="1"/>
  <c r="O7"/>
  <c r="P7" s="1"/>
  <c r="O6" i="30"/>
  <c r="P6" s="1"/>
  <c r="O8"/>
  <c r="P8" s="1"/>
  <c r="S5" i="31"/>
  <c r="O8"/>
  <c r="P8" s="1"/>
  <c r="S5" i="32"/>
  <c r="T5" s="1"/>
  <c r="T35" s="1"/>
  <c r="W35" s="1"/>
  <c r="O6" i="33"/>
  <c r="P6" s="1"/>
  <c r="P11" s="1"/>
  <c r="O8"/>
  <c r="P8" s="1"/>
  <c r="J12" i="1" l="1"/>
  <c r="J13" s="1"/>
  <c r="J4"/>
  <c r="P11" i="10"/>
  <c r="O25" i="14"/>
  <c r="P25" s="1"/>
  <c r="O23"/>
  <c r="P23" s="1"/>
  <c r="O24"/>
  <c r="P24" s="1"/>
  <c r="O22"/>
  <c r="P22" s="1"/>
  <c r="P7" i="31"/>
  <c r="P11" s="1"/>
  <c r="O3"/>
  <c r="N3"/>
  <c r="O21" i="1"/>
  <c r="P21" s="1"/>
  <c r="O19"/>
  <c r="P19" s="1"/>
  <c r="P23" s="1"/>
  <c r="O20"/>
  <c r="P20" s="1"/>
  <c r="P6"/>
  <c r="O6"/>
  <c r="H41" i="5"/>
  <c r="I41" s="1"/>
  <c r="K41" s="1"/>
  <c r="H38"/>
  <c r="O4" i="2"/>
  <c r="M4"/>
  <c r="L41" i="5"/>
  <c r="M41" s="1"/>
  <c r="M39"/>
  <c r="M46" s="1"/>
  <c r="P11" i="34"/>
  <c r="P15" i="28"/>
  <c r="P19" s="1"/>
  <c r="P15" i="26"/>
  <c r="P16" i="24"/>
  <c r="P14"/>
  <c r="P20" s="1"/>
  <c r="P8" i="19"/>
  <c r="P11" i="15"/>
  <c r="P6" i="21"/>
  <c r="P11" s="1"/>
  <c r="P15" i="14"/>
  <c r="K4" i="28"/>
  <c r="O74" i="2"/>
  <c r="P11" i="32"/>
  <c r="P3" i="28"/>
  <c r="P6" i="16"/>
  <c r="P19" i="12"/>
  <c r="P29" i="1"/>
  <c r="P36"/>
  <c r="P35"/>
  <c r="R38" i="28"/>
  <c r="T5"/>
  <c r="T38" s="1"/>
  <c r="W38" s="1"/>
  <c r="R22" i="2"/>
  <c r="M57"/>
  <c r="O57" s="1"/>
  <c r="D31"/>
  <c r="T22"/>
  <c r="T20"/>
  <c r="R20"/>
  <c r="D39" i="1"/>
  <c r="D42" s="1"/>
  <c r="T22"/>
  <c r="T18"/>
  <c r="S18" s="1"/>
  <c r="R18"/>
  <c r="N10"/>
  <c r="P10" s="1"/>
  <c r="R22"/>
  <c r="N8" i="24"/>
  <c r="N6"/>
  <c r="P6" s="1"/>
  <c r="N9"/>
  <c r="P9" s="1"/>
  <c r="N7"/>
  <c r="P7" s="1"/>
  <c r="K4" i="10"/>
  <c r="G13"/>
  <c r="P11" i="30"/>
  <c r="P11" i="29"/>
  <c r="P11" i="25"/>
  <c r="P11" i="27"/>
  <c r="P16" i="26"/>
  <c r="P14"/>
  <c r="P11"/>
  <c r="P8" i="24"/>
  <c r="P6" i="19"/>
  <c r="P11" s="1"/>
  <c r="T13" i="16"/>
  <c r="D18" i="24"/>
  <c r="G17" s="1"/>
  <c r="O78" i="2"/>
  <c r="T32" i="1"/>
  <c r="K4" i="16"/>
  <c r="P16" i="14"/>
  <c r="P14"/>
  <c r="K4" i="26"/>
  <c r="P12" i="9"/>
  <c r="N3" i="32"/>
  <c r="O3"/>
  <c r="P28" i="28"/>
  <c r="P7" i="16"/>
  <c r="B37" i="2"/>
  <c r="D37"/>
  <c r="K14" i="5"/>
  <c r="P26" i="1"/>
  <c r="P28"/>
  <c r="P34"/>
  <c r="P39" s="1"/>
  <c r="N11" l="1"/>
  <c r="R32"/>
  <c r="M58" i="2"/>
  <c r="R36"/>
  <c r="P31" i="1"/>
  <c r="G36" i="2"/>
  <c r="P3" i="32"/>
  <c r="P19" i="14"/>
  <c r="P19" i="26"/>
  <c r="P11" i="24"/>
  <c r="J4" i="2"/>
  <c r="K4" s="1"/>
  <c r="J7"/>
  <c r="J8" s="1"/>
  <c r="O12" i="1"/>
  <c r="P12" s="1"/>
  <c r="O11"/>
  <c r="P11" s="1"/>
  <c r="O13"/>
  <c r="P13" s="1"/>
  <c r="G7"/>
  <c r="I42"/>
  <c r="H39" i="5"/>
  <c r="I39" s="1"/>
  <c r="K39" s="1"/>
  <c r="I38"/>
  <c r="K38" s="1"/>
  <c r="J13" s="1"/>
  <c r="P15" i="1"/>
  <c r="S20" i="2"/>
  <c r="T36"/>
  <c r="P12" i="16"/>
  <c r="K4" i="24"/>
  <c r="N3" i="1"/>
  <c r="P3" s="1"/>
  <c r="P3" i="31"/>
  <c r="P27" i="14"/>
  <c r="K4" i="1"/>
  <c r="N59" i="2" l="1"/>
  <c r="O59" s="1"/>
  <c r="N60"/>
  <c r="O60" s="1"/>
  <c r="N58"/>
  <c r="O58" s="1"/>
  <c r="O46" i="5"/>
  <c r="P46" s="1"/>
  <c r="J15"/>
  <c r="J16" s="1"/>
  <c r="O62" i="2" l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<sst xmlns="http://schemas.openxmlformats.org/spreadsheetml/2006/main" count="697" uniqueCount="88">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</sst>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90969984"/>
        <c:axId val="90988544"/>
      </c:lineChart>
      <c:dateAx>
        <c:axId val="90969984"/>
        <c:scaling>
          <c:orientation val="minMax"/>
        </c:scaling>
        <c:axPos val="b"/>
        <c:numFmt formatCode="dd/mm/yy;@" sourceLinked="1"/>
        <c:majorTickMark val="none"/>
        <c:tickLblPos val="nextTo"/>
        <c:crossAx val="90988544"/>
        <c:crosses val="autoZero"/>
        <c:lblOffset val="100"/>
      </c:dateAx>
      <c:valAx>
        <c:axId val="9098854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909699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1633.649975570486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839.95061010942356</v>
      </c>
      <c r="K4" s="4">
        <f>(J4/D42-1)</f>
        <v>-0.40981503355093218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2768.030479325108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5.0886400000000002E-3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5.0886400000000002E-3</v>
      </c>
      <c r="C12" s="40">
        <v>0</v>
      </c>
      <c r="D12" s="26">
        <f t="shared" si="0"/>
        <v>0</v>
      </c>
      <c r="E12" s="38">
        <f>(B12*J3)</f>
        <v>8.3130566116869993</v>
      </c>
      <c r="I12" t="s">
        <v>13</v>
      </c>
      <c r="J12">
        <f>(J11-B42)</f>
        <v>8.5844200000000037E-2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140.23937523286799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0.51415580000000005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0.51415579999999994</v>
      </c>
      <c r="D42" s="23">
        <f>(SUM(D5:D41))</f>
        <v>1423.1989255217843</v>
      </c>
      <c r="H42" t="s">
        <v>9</v>
      </c>
      <c r="I42" s="39">
        <f>D42/B42</f>
        <v>2768.030479325108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1.328064607404841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12.61299413025851</v>
      </c>
      <c r="K4" s="4">
        <f>(J4/D14-1)</f>
        <v>-0.6258428484377121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0.49271809999999999</v>
      </c>
      <c r="S5" s="40">
        <v>0</v>
      </c>
      <c r="T5" s="26">
        <f>(D6)</f>
        <v>0</v>
      </c>
      <c r="U5" s="38">
        <f>(R5*J3)</f>
        <v>0.65436147003775913</v>
      </c>
    </row>
    <row r="6" spans="2:21">
      <c r="B6" s="36">
        <v>0.49271809999999999</v>
      </c>
      <c r="C6" s="40">
        <v>0</v>
      </c>
      <c r="D6" s="26">
        <f>(B6*C6)</f>
        <v>0</v>
      </c>
      <c r="E6" s="38">
        <f>(B6*J3)</f>
        <v>0.65436147003775913</v>
      </c>
      <c r="M6" t="s">
        <v>11</v>
      </c>
      <c r="N6" s="29">
        <f>(SUM(R5:R7)/5)</f>
        <v>1.8994548999999998</v>
      </c>
      <c r="O6" s="38">
        <f>($C$5*Params!K8)</f>
        <v>4.9302941984076982</v>
      </c>
      <c r="P6" s="38">
        <f>(O6*N6)</f>
        <v>9.3648714736070744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1.8994548999999998</v>
      </c>
      <c r="O7" s="38">
        <f>($C$5*Params!K9)</f>
        <v>6.0680543980402435</v>
      </c>
      <c r="P7" s="38">
        <f>(O7*N7)</f>
        <v>11.52599565982409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0.27715648104469204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1.8994548999999998</v>
      </c>
      <c r="O8" s="38">
        <f>($C$5*Params!K10)</f>
        <v>8.3435747973053349</v>
      </c>
      <c r="P8" s="38">
        <f>(O8*N8)</f>
        <v>15.848244032258124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1.8994548999999998</v>
      </c>
      <c r="O9" s="38">
        <f>($C$5*Params!K11)</f>
        <v>15.170135995100608</v>
      </c>
      <c r="P9" s="38">
        <f>(O9*N9)</f>
        <v>28.814989149560223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65.554100315249514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3.5494834239022994</v>
      </c>
    </row>
    <row r="14" spans="2:21">
      <c r="B14" s="29">
        <f>(SUM(B5:B13))</f>
        <v>9.4972745000000014</v>
      </c>
      <c r="D14" s="38">
        <f>(SUM(D5:D13))</f>
        <v>33.710418410000003</v>
      </c>
      <c r="R14" s="29">
        <f>(SUM(R5:R13))</f>
        <v>9.4972744999999996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6.8862620541119837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8.3672639908435613</v>
      </c>
      <c r="K4" s="4">
        <f>(J4/D14-1)</f>
        <v>-0.23446807037112882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0.60555082202873523</v>
      </c>
      <c r="M6" t="s">
        <v>11</v>
      </c>
      <c r="N6" s="1">
        <f>(SUM($B$5:$B$7)/5)</f>
        <v>0.24301323200000002</v>
      </c>
      <c r="O6" s="38">
        <f>($C$5*Params!K8)</f>
        <v>12.800900900900901</v>
      </c>
      <c r="P6" s="38">
        <f>(O6*N6)</f>
        <v>3.1107883004396402</v>
      </c>
    </row>
    <row r="7" spans="2:16">
      <c r="B7" s="36">
        <v>1.7130090000000001E-2</v>
      </c>
      <c r="C7" s="40">
        <v>0</v>
      </c>
      <c r="D7" s="26">
        <f>(C7*B7)</f>
        <v>0</v>
      </c>
      <c r="E7" s="38">
        <f>(B7*J4)</f>
        <v>0.14333198521690937</v>
      </c>
      <c r="N7" s="1">
        <f>(SUM($B$5:$B$7)/5)</f>
        <v>0.24301323200000002</v>
      </c>
      <c r="O7" s="38">
        <f>($C$5*Params!K9)</f>
        <v>15.754954954954954</v>
      </c>
      <c r="P7" s="38">
        <f>(O7*N7)</f>
        <v>3.8286625236180183</v>
      </c>
    </row>
    <row r="8" spans="2:16">
      <c r="N8" s="1">
        <f>(SUM($B$5:$B$7)/5)</f>
        <v>0.24301323200000002</v>
      </c>
      <c r="O8" s="38">
        <f>($C$5*Params!K10)</f>
        <v>21.663063063063063</v>
      </c>
      <c r="P8" s="38">
        <f>(O8*N8)</f>
        <v>5.264410969974775</v>
      </c>
    </row>
    <row r="9" spans="2:16">
      <c r="N9" s="1">
        <f>(SUM($B$5:$B$7)/5)</f>
        <v>0.24301323200000002</v>
      </c>
      <c r="O9" s="38">
        <f>($C$5*Params!K11)</f>
        <v>39.387387387387385</v>
      </c>
      <c r="P9" s="38">
        <f>(O9*N9)</f>
        <v>9.5716563090450446</v>
      </c>
    </row>
    <row r="12" spans="2:16">
      <c r="P12" s="38">
        <f>(SUM(P6:P9))</f>
        <v>21.775518103077481</v>
      </c>
    </row>
    <row r="13" spans="2:16">
      <c r="F13" t="s">
        <v>9</v>
      </c>
      <c r="G13" s="38">
        <f>(D14/B14)</f>
        <v>8.995394950345748</v>
      </c>
    </row>
    <row r="14" spans="2:16">
      <c r="B14" s="19">
        <f>(SUM(B5:B13))</f>
        <v>1.2150661600000001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9.8883422219654484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27.002257186615847</v>
      </c>
      <c r="K4" s="4">
        <f>(J4/D13-1)</f>
        <v>-0.35947347626655191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0.12236240087491147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0.12236240087491147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0.52301946981019554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1.8212005813337379E-3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1.73976785326056</v>
      </c>
      <c r="K4" s="4">
        <f>(J4/D13-1)</f>
        <v>-0.38571011561116764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214.9649766484491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127.23554479070869</v>
      </c>
      <c r="K4" s="4">
        <f>(J4/D17-1)</f>
        <v>-0.25884411291216758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5.0516769512385533E-2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1.8271400000000001E-3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2.0417373482069696E-2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1.49716E-3</v>
      </c>
      <c r="C10" s="40">
        <v>0</v>
      </c>
      <c r="D10" s="26">
        <v>0</v>
      </c>
      <c r="E10" s="38">
        <f>(B10*J3)</f>
        <v>0.32183696443899207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0.59188964999999993</v>
      </c>
      <c r="D17" s="38">
        <f>(SUM(D5:D16))</f>
        <v>171.67177243999998</v>
      </c>
      <c r="F17" t="s">
        <v>9</v>
      </c>
      <c r="G17" s="38">
        <f>(SUM(D5:D16)/SUM(B5:B16))</f>
        <v>290.04016616948786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8.2897600000000004E-4</v>
      </c>
      <c r="O22" s="38">
        <f>($S$5*Params!K8)</f>
        <v>323.96134165178148</v>
      </c>
      <c r="P22" s="38">
        <f>(O22*N22)</f>
        <v>0.26855617715712721</v>
      </c>
    </row>
    <row r="23" spans="2:16">
      <c r="N23" s="24">
        <f>(($R$5+$R$7)/5)</f>
        <v>8.2897600000000004E-4</v>
      </c>
      <c r="O23" s="38">
        <f>($S$5*Params!K9)</f>
        <v>398.72165126373102</v>
      </c>
      <c r="P23" s="38">
        <f>(O23*N23)</f>
        <v>0.3305306795780027</v>
      </c>
    </row>
    <row r="24" spans="2:16">
      <c r="N24" s="24">
        <f>(($R$5+$R$7)/5)</f>
        <v>8.2897600000000004E-4</v>
      </c>
      <c r="O24" s="38">
        <f>($S$5*Params!K10)</f>
        <v>548.24227048763021</v>
      </c>
      <c r="P24" s="38">
        <f>(O24*N24)</f>
        <v>0.45447968441975378</v>
      </c>
    </row>
    <row r="25" spans="2:16">
      <c r="N25" s="24">
        <f>(($R$5+$R$7)/5)</f>
        <v>8.2897600000000004E-4</v>
      </c>
      <c r="O25" s="38">
        <f>($S$5*Params!K11)</f>
        <v>996.80412815932755</v>
      </c>
      <c r="P25" s="38">
        <f>(O25*N25)</f>
        <v>0.82632669894500677</v>
      </c>
    </row>
    <row r="26" spans="2:16">
      <c r="P26" s="38"/>
    </row>
    <row r="27" spans="2:16">
      <c r="P27" s="38">
        <f>(SUM(P22:P25))</f>
        <v>1.8798932400998907</v>
      </c>
    </row>
    <row r="37" spans="18:20">
      <c r="R37" s="51">
        <f>(SUM(R5:R27))</f>
        <v>0.59188965000000004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6.3428016132762069E-2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3.8921032510182219</v>
      </c>
      <c r="K4" s="4">
        <f>(J4/D13-1)</f>
        <v>-0.22157934979635563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1.5438823757107379E-2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4.2634318490741148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25.727774866208211</v>
      </c>
      <c r="K4" s="4">
        <f>(J4/D14-1)</f>
        <v>-0.24760143636259357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0.13189740740593947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0.13189740740593947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24.61957839293872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3.0395988826665237</v>
      </c>
      <c r="K4" s="4">
        <f>(J4/D13-1)</f>
        <v>-0.41546175333336088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6.4380197497534764E-2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3.2737803205018969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5.6107453876165225</v>
      </c>
      <c r="K4" s="4">
        <f>(J4/D10-1)</f>
        <v>-0.34146180896519684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4.0986092722523496E-3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1.5298911701956419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6.9841452238827877</v>
      </c>
      <c r="K4" s="4">
        <f>(J4/D10-1)</f>
        <v>-0.31326005664869339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2.3459259410309762E-2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A41" sqref="A41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25871.216053479598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754.257970324442</v>
      </c>
      <c r="K4" s="4">
        <f>(J4/D37-1)</f>
        <v>9.0490770035545731E-2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3.3572000000000002E-4</v>
      </c>
      <c r="C6" s="40">
        <v>0</v>
      </c>
      <c r="D6" s="26">
        <f>(B6*C6)</f>
        <v>0</v>
      </c>
      <c r="E6" s="38">
        <f>(B6*J3)</f>
        <v>8.6854846534741714</v>
      </c>
      <c r="I6" t="s">
        <v>11</v>
      </c>
      <c r="J6">
        <v>0.03</v>
      </c>
      <c r="R6" s="24">
        <f t="shared" si="0"/>
        <v>3.3572000000000002E-4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8.4566999999999282E-4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21.878511279945908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23724.378751629687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2.8425059999999999E-2</v>
      </c>
      <c r="T36" s="38">
        <f>(SUM(T5:T25))</f>
        <v>507.58980017000005</v>
      </c>
    </row>
    <row r="37" spans="2:20">
      <c r="B37">
        <f>(SUM(B5:B36))</f>
        <v>2.9154330000000006E-2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6.2343211616599188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7.6716069359561248</v>
      </c>
      <c r="K4" s="4">
        <f>(J4/D10-1)</f>
        <v>-7.682227004138098E-2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9.4619539134744909E-3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62.685793733812183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10.254800966669139</v>
      </c>
      <c r="K4" s="4">
        <f>(J4/D15-1)</f>
        <v>3.1786552511363864E-2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3.9675092570004407E-2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1.1863667861665947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0.42169937323153928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1.0836539858096068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1.8935107303898985E-2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6.0909850531427191E-5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20.694045093811287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0.27981980898865066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3.7820245307414133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0.54173383894916571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26.506173113113967</v>
      </c>
      <c r="K4" s="4">
        <f>(J4/D18-1)</f>
        <v>-0.3998557222699386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0.15083479025846452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0.15083479025846452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0.37996467809280421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20.763017780116407</v>
      </c>
      <c r="K4" s="4">
        <f>(J4/D10-1)</f>
        <v>-0.47554893205060866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0.90469806433763189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0.33000989615930382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1.155733745374393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23.778876445920563</v>
      </c>
      <c r="K4" s="4">
        <f>(J4/D19-1)</f>
        <v>-0.35028748646870311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7.0148045574445636E-2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0.29178716067613447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0.30630233645791127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7.6113831101854236E-6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3.3470908043931438</v>
      </c>
      <c r="K4" s="4">
        <f>(J4/D13-1)</f>
        <v>-0.33457439276478262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1.6467988497197183E-3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19.482426202727211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153.54489955148298</v>
      </c>
      <c r="K4" s="4">
        <f>(J4/D36-1)</f>
        <v>-0.22476991538624003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4.0913095025727139E-2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0.12003148110654392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1.028239593642309E-2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0.66616863870197429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7.8949739287943063E-2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0.73239876399258064</v>
      </c>
      <c r="K4" s="4">
        <f>(J4/D13-1)</f>
        <v>0.46479752798516127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1.3856788488871003E-2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0.14647975279851613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4.3413729810768196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7.3283159538399794</v>
      </c>
      <c r="K4" s="4">
        <f>(J4/D10-1)</f>
        <v>-0.23183270924109223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7.9604283255620776E-3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0.50414579582253782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17.078487908757616</v>
      </c>
      <c r="K4" s="4">
        <f>(J4/D13-1)</f>
        <v>2.2507042701911568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54.203479709999996</v>
      </c>
      <c r="S5" s="38">
        <f>(T5/R5)</f>
        <v>0.35237590099729788</v>
      </c>
      <c r="T5" s="38">
        <f>(SUM(D5:D7))</f>
        <v>19.100000000000001</v>
      </c>
    </row>
    <row r="6" spans="2:20">
      <c r="B6" s="20">
        <v>0.62846824000000001</v>
      </c>
      <c r="C6" s="40">
        <v>0</v>
      </c>
      <c r="D6" s="40">
        <f>(B6*C6)</f>
        <v>0</v>
      </c>
      <c r="E6" s="38">
        <f>(B6*J3)</f>
        <v>0.31683962100398971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11.292029706666668</v>
      </c>
      <c r="O8" s="38">
        <f>($C$5*Params!K10)</f>
        <v>0.78521945271816052</v>
      </c>
      <c r="P8" s="38">
        <f>(O8*N8)</f>
        <v>8.8667213863460113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11.292029706666668</v>
      </c>
      <c r="O9" s="38">
        <f>($C$5*Params!K11)</f>
        <v>1.4276717322148371</v>
      </c>
      <c r="P9" s="38">
        <f>(O9*N9)</f>
        <v>16.1213116115382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36.265379110340902</v>
      </c>
    </row>
    <row r="12" spans="2:20">
      <c r="F12" t="s">
        <v>9</v>
      </c>
      <c r="G12" s="38">
        <f>(D13/B13)</f>
        <v>0.15508817595175819</v>
      </c>
    </row>
    <row r="13" spans="2:20">
      <c r="B13" s="19">
        <f>(SUM(B5:B12))</f>
        <v>33.876089120000003</v>
      </c>
      <c r="D13" s="38">
        <f>(SUM(D5:D12))</f>
        <v>5.2537808700000017</v>
      </c>
    </row>
    <row r="17" spans="14:20">
      <c r="R17">
        <f>(SUM(R5:R16))</f>
        <v>33.876089120000003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tabSelected="1"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8.7071984646456699E-2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3.559936935954426</v>
      </c>
      <c r="K4" s="4">
        <f>(J4/D11-1)</f>
        <v>1.1035912578601996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0.67159595390093929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1.963960808315641</v>
      </c>
      <c r="K4" s="4">
        <f>(J4/D10-1)</f>
        <v>-0.34534639722811966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5.8244695671985326E-3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3.4911870585788005</v>
      </c>
      <c r="K4" s="4">
        <f>(J4/D10-1)</f>
        <v>0.16372901952626684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0.1203084542601575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0.7319325740279462</v>
      </c>
      <c r="K4" s="4">
        <f>(J4/D9-1)</f>
        <v>-0.97464512535524184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631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1.458443582396951E-3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6.0159126307331032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-262.93808736926684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-192.58808736926684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631</v>
      </c>
      <c r="E34">
        <f t="shared" ref="E34:E40" si="1">C34*D34</f>
        <v>3946.2739999999999</v>
      </c>
      <c r="F34" s="29">
        <f t="shared" ref="F34:F40" si="2">E34*$N$5</f>
        <v>3287.2462419999997</v>
      </c>
      <c r="G34" s="38">
        <v>3.5</v>
      </c>
      <c r="H34" s="30">
        <f>G50</f>
        <v>1.5615590400000001</v>
      </c>
      <c r="I34" s="39">
        <f t="shared" ref="I34:I41" si="3">((F34-H34*D34)*$J$3-G34)</f>
        <v>-0.14280508942285275</v>
      </c>
      <c r="J34">
        <v>1</v>
      </c>
      <c r="K34" s="44">
        <f t="shared" ref="K34:K40" si="4">I34*J34</f>
        <v>-0.14280508942285275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631</v>
      </c>
      <c r="E35">
        <f t="shared" si="1"/>
        <v>609.54599999999994</v>
      </c>
      <c r="F35" s="29">
        <f t="shared" si="2"/>
        <v>507.7518179999999</v>
      </c>
      <c r="G35" s="38">
        <v>3.5</v>
      </c>
      <c r="H35" s="30">
        <f>G51</f>
        <v>0.21337130135885166</v>
      </c>
      <c r="I35" s="39">
        <f t="shared" si="3"/>
        <v>-2.9558335128273869</v>
      </c>
      <c r="J35">
        <v>1</v>
      </c>
      <c r="K35" s="44">
        <f t="shared" si="4"/>
        <v>-2.9558335128273869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631</v>
      </c>
      <c r="E36">
        <f t="shared" si="1"/>
        <v>536.98099999999999</v>
      </c>
      <c r="F36" s="29">
        <f t="shared" si="2"/>
        <v>447.30517299999997</v>
      </c>
      <c r="G36" s="38">
        <v>3.5</v>
      </c>
      <c r="H36" s="30">
        <f>G52</f>
        <v>0.18479602162162162</v>
      </c>
      <c r="I36" s="39">
        <f t="shared" si="3"/>
        <v>-3.0176943358625001</v>
      </c>
      <c r="J36">
        <v>1</v>
      </c>
      <c r="K36" s="44">
        <f t="shared" si="4"/>
        <v>-3.0176943358625001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597</v>
      </c>
      <c r="E37">
        <f t="shared" si="1"/>
        <v>508.04699999999997</v>
      </c>
      <c r="F37" s="29">
        <f t="shared" si="2"/>
        <v>423.20315099999993</v>
      </c>
      <c r="G37" s="38">
        <v>0</v>
      </c>
      <c r="H37" s="30">
        <f>G52</f>
        <v>0.18479602162162162</v>
      </c>
      <c r="I37" s="39">
        <f t="shared" si="3"/>
        <v>0.45631772026955197</v>
      </c>
      <c r="J37">
        <v>3</v>
      </c>
      <c r="K37" s="44">
        <f t="shared" si="4"/>
        <v>1.368953160808656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539</v>
      </c>
      <c r="E38">
        <f t="shared" si="1"/>
        <v>458.68899999999996</v>
      </c>
      <c r="F38" s="29">
        <f t="shared" si="2"/>
        <v>382.08793699999995</v>
      </c>
      <c r="G38" s="38">
        <v>0</v>
      </c>
      <c r="H38" s="30">
        <f>H37</f>
        <v>0.18479602162162162</v>
      </c>
      <c r="I38" s="39">
        <f t="shared" si="3"/>
        <v>0.41198534543599413</v>
      </c>
      <c r="J38">
        <v>1</v>
      </c>
      <c r="K38" s="44">
        <f t="shared" si="4"/>
        <v>0.41198534543599413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491</v>
      </c>
      <c r="E39">
        <f t="shared" si="1"/>
        <v>417.84100000000001</v>
      </c>
      <c r="F39" s="29">
        <f t="shared" si="2"/>
        <v>348.061553</v>
      </c>
      <c r="G39" s="38">
        <v>0</v>
      </c>
      <c r="H39" s="30">
        <f>H38</f>
        <v>0.18479602162162162</v>
      </c>
      <c r="I39" s="39">
        <f t="shared" si="3"/>
        <v>0.37529648350477401</v>
      </c>
      <c r="J39">
        <v>1</v>
      </c>
      <c r="K39" s="44">
        <f t="shared" si="4"/>
        <v>0.37529648350477401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6.0367122190305746E-2</v>
      </c>
      <c r="J40" s="16">
        <v>1</v>
      </c>
      <c r="K40" s="46">
        <f t="shared" si="4"/>
        <v>6.0367122190305746E-2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357</v>
      </c>
      <c r="E41">
        <f>(C41*D41)</f>
        <v>303.80700000000002</v>
      </c>
      <c r="F41" s="29">
        <f>(E41*$N$5)</f>
        <v>253.07123100000001</v>
      </c>
      <c r="G41" s="38">
        <v>0</v>
      </c>
      <c r="H41" s="29">
        <f>(H37)</f>
        <v>0.18479602162162162</v>
      </c>
      <c r="I41" s="39">
        <f t="shared" si="3"/>
        <v>0.27287341061345072</v>
      </c>
      <c r="J41">
        <v>1</v>
      </c>
      <c r="K41" s="44">
        <f>(I41*J41)</f>
        <v>0.27287341061345072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1.2095606307331064</v>
      </c>
      <c r="P46">
        <f>(O46/J3)</f>
        <v>829.35030558068922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0.25523970494890202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25.775411778702789</v>
      </c>
      <c r="K4" s="4">
        <f>(J4/D13-1)</f>
        <v>-0.25049769251487763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0.14798081890325251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0.14798081890325251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9.5476275965062987E-2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6.0349161076840492</v>
      </c>
      <c r="K4" s="4">
        <f>(J4/D14-1)</f>
        <v>-0.38581318572249224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4.4466308264859977E-2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4.4466308264859977E-2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2023-09-09T08:59:20Z</dcterms:modified>
</cp:coreProperties>
</file>