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1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T2" l="1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32"/>
  <c r="C52"/>
  <c r="C33"/>
  <c r="C46"/>
  <c r="C22"/>
  <c r="C27"/>
  <c r="C38"/>
  <c r="C25"/>
  <c r="C53"/>
  <c r="C18"/>
  <c r="C49"/>
  <c r="C19"/>
  <c r="C17" l="1"/>
  <c r="C34"/>
  <c r="C16"/>
  <c r="C21"/>
  <c r="C50" l="1"/>
  <c r="C43"/>
  <c r="C41"/>
  <c r="C12"/>
  <c r="C23" l="1"/>
  <c r="C51" l="1"/>
  <c r="C26" l="1"/>
  <c r="C13" l="1"/>
  <c r="C7" s="1"/>
  <c r="D45" s="1"/>
  <c r="M8" l="1"/>
  <c r="D18"/>
  <c r="D32"/>
  <c r="D29"/>
  <c r="D47"/>
  <c r="D30"/>
  <c r="D13"/>
  <c r="D16"/>
  <c r="D15"/>
  <c r="D39"/>
  <c r="D20"/>
  <c r="D44"/>
  <c r="N9"/>
  <c r="D17"/>
  <c r="D55"/>
  <c r="D31"/>
  <c r="D37"/>
  <c r="D48"/>
  <c r="D23"/>
  <c r="N8"/>
  <c r="D34"/>
  <c r="D46"/>
  <c r="D22"/>
  <c r="Q3"/>
  <c r="D35"/>
  <c r="D26"/>
  <c r="D21"/>
  <c r="D42"/>
  <c r="D33"/>
  <c r="D7"/>
  <c r="E7" s="1"/>
  <c r="D54"/>
  <c r="D12"/>
  <c r="D41"/>
  <c r="D27"/>
  <c r="D53"/>
  <c r="D25"/>
  <c r="D14"/>
  <c r="D51"/>
  <c r="D50"/>
  <c r="D52"/>
  <c r="D19"/>
  <c r="D38"/>
  <c r="D28"/>
  <c r="D24"/>
  <c r="M9"/>
  <c r="N10" s="1"/>
  <c r="D43"/>
  <c r="D49"/>
  <c r="D36"/>
  <c r="D40"/>
  <c r="M10" l="1"/>
  <c r="M11" s="1"/>
  <c r="N11" l="1"/>
  <c r="N12"/>
  <c r="M12"/>
  <c r="M13" l="1"/>
  <c r="N13"/>
  <c r="M14" l="1"/>
  <c r="N14"/>
  <c r="N15" l="1"/>
  <c r="M15"/>
  <c r="N16" l="1"/>
  <c r="M16"/>
  <c r="M17" l="1"/>
  <c r="N17"/>
  <c r="M18" l="1"/>
  <c r="N18"/>
  <c r="M19" l="1"/>
  <c r="N19"/>
  <c r="N20" l="1"/>
  <c r="M20"/>
  <c r="N21" l="1"/>
  <c r="M21"/>
  <c r="N22" l="1"/>
  <c r="M22"/>
  <c r="M23" l="1"/>
  <c r="N23"/>
  <c r="M24" l="1"/>
  <c r="N24"/>
  <c r="M25" l="1"/>
  <c r="N25"/>
  <c r="M26" l="1"/>
  <c r="N26"/>
  <c r="M27" l="1"/>
  <c r="N27"/>
  <c r="N28" l="1"/>
  <c r="M28"/>
  <c r="M29" l="1"/>
  <c r="N29"/>
  <c r="M30" l="1"/>
  <c r="N30"/>
  <c r="N31" l="1"/>
  <c r="M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<sst xmlns="http://schemas.openxmlformats.org/spreadsheetml/2006/main" count="110" uniqueCount="68">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</sst>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1365.8166418408205</c:v>
                </c:pt>
                <c:pt idx="1">
                  <c:v>1279.5861896749655</c:v>
                </c:pt>
                <c:pt idx="2">
                  <c:v>535.23</c:v>
                </c:pt>
                <c:pt idx="3">
                  <c:v>247.12157088847289</c:v>
                </c:pt>
                <c:pt idx="4">
                  <c:v>230.49989093912657</c:v>
                </c:pt>
                <c:pt idx="5">
                  <c:v>901.12876165739362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1365.8166418408205</v>
          </cell>
        </row>
      </sheetData>
      <sheetData sheetId="1">
        <row r="4">
          <cell r="J4">
            <v>1279.5861896749655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2.1549310045495695</v>
          </cell>
        </row>
      </sheetData>
      <sheetData sheetId="4">
        <row r="47">
          <cell r="M47">
            <v>130.75</v>
          </cell>
          <cell r="O47">
            <v>1.1333519937742125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2.643279840136024</v>
          </cell>
        </row>
      </sheetData>
      <sheetData sheetId="8">
        <row r="4">
          <cell r="J4">
            <v>38.785296702753193</v>
          </cell>
        </row>
      </sheetData>
      <sheetData sheetId="9">
        <row r="4">
          <cell r="J4">
            <v>8.7273822181242711</v>
          </cell>
        </row>
      </sheetData>
      <sheetData sheetId="10">
        <row r="4">
          <cell r="J4">
            <v>20.699047082626453</v>
          </cell>
        </row>
      </sheetData>
      <sheetData sheetId="11">
        <row r="4">
          <cell r="J4">
            <v>12.097444815214866</v>
          </cell>
        </row>
      </sheetData>
      <sheetData sheetId="12">
        <row r="4">
          <cell r="J4">
            <v>47.196626793148162</v>
          </cell>
        </row>
      </sheetData>
      <sheetData sheetId="13">
        <row r="4">
          <cell r="J4">
            <v>3.2477543701606373</v>
          </cell>
        </row>
      </sheetData>
      <sheetData sheetId="14">
        <row r="4">
          <cell r="J4">
            <v>230.49989093912657</v>
          </cell>
        </row>
      </sheetData>
      <sheetData sheetId="15">
        <row r="4">
          <cell r="J4">
            <v>5.2584195554095219</v>
          </cell>
        </row>
      </sheetData>
      <sheetData sheetId="16">
        <row r="4">
          <cell r="J4">
            <v>43.220061503205628</v>
          </cell>
        </row>
      </sheetData>
      <sheetData sheetId="17">
        <row r="4">
          <cell r="J4">
            <v>5.4491958741266018</v>
          </cell>
        </row>
      </sheetData>
      <sheetData sheetId="18">
        <row r="4">
          <cell r="J4">
            <v>4.3667736422347971</v>
          </cell>
        </row>
      </sheetData>
      <sheetData sheetId="19">
        <row r="4">
          <cell r="J4">
            <v>11.572083952204011</v>
          </cell>
        </row>
      </sheetData>
      <sheetData sheetId="20">
        <row r="4">
          <cell r="J4">
            <v>2.1142790965129961</v>
          </cell>
        </row>
      </sheetData>
      <sheetData sheetId="21">
        <row r="4">
          <cell r="J4">
            <v>11.19476057272173</v>
          </cell>
        </row>
      </sheetData>
      <sheetData sheetId="22">
        <row r="4">
          <cell r="J4">
            <v>9.7921722032506526</v>
          </cell>
        </row>
      </sheetData>
      <sheetData sheetId="23">
        <row r="4">
          <cell r="J4">
            <v>11.714568395875853</v>
          </cell>
        </row>
      </sheetData>
      <sheetData sheetId="24">
        <row r="4">
          <cell r="J4">
            <v>4.8955048279546931</v>
          </cell>
        </row>
      </sheetData>
      <sheetData sheetId="25">
        <row r="4">
          <cell r="J4">
            <v>14.256441681898039</v>
          </cell>
        </row>
      </sheetData>
      <sheetData sheetId="26">
        <row r="4">
          <cell r="J4">
            <v>46.955935519467545</v>
          </cell>
        </row>
      </sheetData>
      <sheetData sheetId="27">
        <row r="4">
          <cell r="J4">
            <v>1.6376677521689809</v>
          </cell>
        </row>
      </sheetData>
      <sheetData sheetId="28">
        <row r="4">
          <cell r="J4">
            <v>40.456965283613251</v>
          </cell>
        </row>
      </sheetData>
      <sheetData sheetId="29">
        <row r="4">
          <cell r="J4">
            <v>47.864515371198472</v>
          </cell>
        </row>
      </sheetData>
      <sheetData sheetId="30">
        <row r="4">
          <cell r="J4">
            <v>2.5963466881484414</v>
          </cell>
        </row>
      </sheetData>
      <sheetData sheetId="31">
        <row r="4">
          <cell r="J4">
            <v>9.1926209196424953</v>
          </cell>
        </row>
      </sheetData>
      <sheetData sheetId="32">
        <row r="4">
          <cell r="J4">
            <v>2.3742051739741505</v>
          </cell>
        </row>
      </sheetData>
      <sheetData sheetId="33">
        <row r="4">
          <cell r="J4">
            <v>247.12157088847289</v>
          </cell>
        </row>
      </sheetData>
      <sheetData sheetId="34">
        <row r="4">
          <cell r="J4">
            <v>1.0365817979904184</v>
          </cell>
        </row>
      </sheetData>
      <sheetData sheetId="35">
        <row r="4">
          <cell r="J4">
            <v>12.013191039076832</v>
          </cell>
        </row>
      </sheetData>
      <sheetData sheetId="36">
        <row r="4">
          <cell r="J4">
            <v>17.108071412096905</v>
          </cell>
        </row>
      </sheetData>
      <sheetData sheetId="37">
        <row r="4">
          <cell r="J4">
            <v>21.834289252186494</v>
          </cell>
        </row>
      </sheetData>
      <sheetData sheetId="38">
        <row r="4">
          <cell r="J4">
            <v>18.725535055280915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80.92+5.53</f>
        <v>86.45</v>
      </c>
      <c r="J2" t="s">
        <v>6</v>
      </c>
      <c r="K2" s="9">
        <f>13.17+37.53</f>
        <v>50.7</v>
      </c>
      <c r="M2" t="s">
        <v>59</v>
      </c>
      <c r="N2" s="9">
        <f>535.23</f>
        <v>535.23</v>
      </c>
      <c r="P2" t="s">
        <v>8</v>
      </c>
      <c r="Q2" s="10">
        <f>N2+K2+H2</f>
        <v>672.38000000000011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0.14747170656401129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4559.3830550007779</v>
      </c>
      <c r="D7" s="20">
        <f>(C7*[1]Feuil1!$K$2-C4)/C4</f>
        <v>0.54124761517485453</v>
      </c>
      <c r="E7" s="31">
        <f>C7-C7/(1+D7)</f>
        <v>1601.14129675902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1365.8166418408205</v>
      </c>
    </row>
    <row r="9" spans="2:20">
      <c r="M9" s="17" t="str">
        <f>IF(C13&gt;C7*Params!F8,B13,"Others")</f>
        <v>BTC</v>
      </c>
      <c r="N9" s="18">
        <f>IF(C13&gt;C7*0.1,C13,C7)</f>
        <v>1279.5861896749655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535.23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247.12157088847289</v>
      </c>
    </row>
    <row r="12" spans="2:20">
      <c r="B12" s="7" t="s">
        <v>19</v>
      </c>
      <c r="C12" s="1">
        <f>[2]ETH!J4</f>
        <v>1365.8166418408205</v>
      </c>
      <c r="D12" s="20">
        <f>C12/$C$7</f>
        <v>0.299561722576211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230.49989093912657</v>
      </c>
    </row>
    <row r="13" spans="2:20">
      <c r="B13" s="7" t="s">
        <v>4</v>
      </c>
      <c r="C13" s="1">
        <f>[2]BTC!J4</f>
        <v>1279.5861896749655</v>
      </c>
      <c r="D13" s="20">
        <f t="shared" ref="D13:D55" si="0">C13/$C$7</f>
        <v>0.28064897689864032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901.12876165739362</v>
      </c>
      <c r="Q13" s="23"/>
    </row>
    <row r="14" spans="2:20">
      <c r="B14" s="7" t="s">
        <v>59</v>
      </c>
      <c r="C14" s="1">
        <f>$N$2</f>
        <v>535.23</v>
      </c>
      <c r="D14" s="20">
        <f t="shared" si="0"/>
        <v>0.11739088239426479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247.12157088847289</v>
      </c>
      <c r="D15" s="20">
        <f t="shared" si="0"/>
        <v>5.4200660025138146E-2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230.49989093912657</v>
      </c>
      <c r="D16" s="20">
        <f t="shared" si="0"/>
        <v>5.0555061542002254E-2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2.8677125484464848E-2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1.7034468420344957E-2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1.3718961369432322E-2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1.1119925522465528E-2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46.955935519467545</v>
      </c>
      <c r="D21" s="20">
        <f t="shared" si="0"/>
        <v>1.029874764919473E-2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47.196626793148162</v>
      </c>
      <c r="D22" s="20">
        <f t="shared" si="0"/>
        <v>1.0351537965511018E-2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43.220061503205628</v>
      </c>
      <c r="D23" s="20">
        <f t="shared" si="0"/>
        <v>9.4793661734127437E-3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40.456965283613251</v>
      </c>
      <c r="D24" s="20">
        <f t="shared" si="0"/>
        <v>8.8733420279832904E-3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38.785296702753193</v>
      </c>
      <c r="D25" s="20">
        <f t="shared" si="0"/>
        <v>8.5066984359239307E-3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47.864515371198472</v>
      </c>
      <c r="D26" s="20">
        <f t="shared" si="0"/>
        <v>1.0498024577842869E-2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20.699047082626453</v>
      </c>
      <c r="D27" s="20">
        <f t="shared" si="0"/>
        <v>4.5398789338227524E-3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21.834289252186494</v>
      </c>
      <c r="D28" s="20">
        <f t="shared" si="0"/>
        <v>4.7888692370864567E-3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17.108071412096905</v>
      </c>
      <c r="D29" s="20">
        <f t="shared" si="0"/>
        <v>3.7522777107601426E-3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18.725535055280915</v>
      </c>
      <c r="D30" s="20">
        <f t="shared" si="0"/>
        <v>4.1070326466083077E-3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14.256441681898039</v>
      </c>
      <c r="D31" s="20">
        <f t="shared" si="0"/>
        <v>3.1268356946366743E-3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11.19476057272173</v>
      </c>
      <c r="D32" s="20">
        <f t="shared" si="0"/>
        <v>2.4553235465581691E-3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11.572083952204011</v>
      </c>
      <c r="D33" s="20">
        <f t="shared" si="0"/>
        <v>2.5380810983871229E-3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12.097444815214866</v>
      </c>
      <c r="D34" s="20">
        <f t="shared" si="0"/>
        <v>2.6533074034975554E-3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11.714568395875853</v>
      </c>
      <c r="D35" s="20">
        <f t="shared" si="0"/>
        <v>2.5693319149895058E-3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12.013191039076832</v>
      </c>
      <c r="D36" s="20">
        <f t="shared" si="0"/>
        <v>2.6348281980608408E-3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1.9739512761773126E-3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8.7273822181242711</v>
      </c>
      <c r="D38" s="20">
        <f t="shared" si="0"/>
        <v>1.9141585852392878E-3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9.7921722032506526</v>
      </c>
      <c r="D39" s="20">
        <f t="shared" si="0"/>
        <v>2.1476967574616261E-3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86.45</v>
      </c>
      <c r="D40" s="20">
        <f t="shared" si="0"/>
        <v>1.8960898647280965E-2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5.4491958741266018</v>
      </c>
      <c r="D41" s="20">
        <f t="shared" si="0"/>
        <v>1.1951607944302614E-3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4.8955048279546931</v>
      </c>
      <c r="D42" s="20">
        <f t="shared" si="0"/>
        <v>1.0737208891859291E-3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5.2584195554095219</v>
      </c>
      <c r="D43" s="20">
        <f t="shared" si="0"/>
        <v>1.1533182213418181E-3</v>
      </c>
    </row>
    <row r="44" spans="2:14">
      <c r="B44" s="22" t="s">
        <v>37</v>
      </c>
      <c r="C44" s="9">
        <f>[2]GRT!$J$4</f>
        <v>4.3667736422347971</v>
      </c>
      <c r="D44" s="20">
        <f t="shared" si="0"/>
        <v>9.5775537820742547E-4</v>
      </c>
    </row>
    <row r="45" spans="2:14">
      <c r="B45" s="22" t="s">
        <v>56</v>
      </c>
      <c r="C45" s="9">
        <f>[2]SHIB!$J$4</f>
        <v>9.1926209196424953</v>
      </c>
      <c r="D45" s="20">
        <f t="shared" si="0"/>
        <v>2.0161984217491741E-3</v>
      </c>
    </row>
    <row r="46" spans="2:14">
      <c r="B46" s="22" t="s">
        <v>36</v>
      </c>
      <c r="C46" s="9">
        <f>[2]AMP!$J$4</f>
        <v>3.2477543701606373</v>
      </c>
      <c r="D46" s="20">
        <f t="shared" si="0"/>
        <v>7.123232092987816E-4</v>
      </c>
    </row>
    <row r="47" spans="2:14">
      <c r="B47" s="22" t="s">
        <v>62</v>
      </c>
      <c r="C47" s="10">
        <f>[2]SEI!$J$4</f>
        <v>2.5963466881484414</v>
      </c>
      <c r="D47" s="20">
        <f t="shared" si="0"/>
        <v>5.6945131760770609E-4</v>
      </c>
    </row>
    <row r="48" spans="2:14">
      <c r="B48" s="22" t="s">
        <v>40</v>
      </c>
      <c r="C48" s="9">
        <f>[2]SHPING!$J$4</f>
        <v>2.3742051739741505</v>
      </c>
      <c r="D48" s="20">
        <f t="shared" si="0"/>
        <v>5.2072948145256146E-4</v>
      </c>
    </row>
    <row r="49" spans="2:4">
      <c r="B49" s="7" t="s">
        <v>25</v>
      </c>
      <c r="C49" s="1">
        <f>[2]POLIS!J4</f>
        <v>2.1549310045495695</v>
      </c>
      <c r="D49" s="20">
        <f t="shared" si="0"/>
        <v>4.726365340560757E-4</v>
      </c>
    </row>
    <row r="50" spans="2:4">
      <c r="B50" s="22" t="s">
        <v>64</v>
      </c>
      <c r="C50" s="10">
        <f>[2]ACE!$J$4</f>
        <v>2.643279840136024</v>
      </c>
      <c r="D50" s="20">
        <f t="shared" si="0"/>
        <v>5.7974506819225198E-4</v>
      </c>
    </row>
    <row r="51" spans="2:4">
      <c r="B51" s="7" t="s">
        <v>28</v>
      </c>
      <c r="C51" s="1">
        <f>[2]ATLAS!O47</f>
        <v>1.1333519937742125</v>
      </c>
      <c r="D51" s="20">
        <f t="shared" si="0"/>
        <v>2.4857573494096758E-4</v>
      </c>
    </row>
    <row r="52" spans="2:4">
      <c r="B52" s="22" t="s">
        <v>50</v>
      </c>
      <c r="C52" s="9">
        <f>[2]KAVA!$J$4</f>
        <v>2.1142790965129961</v>
      </c>
      <c r="D52" s="20">
        <f t="shared" si="0"/>
        <v>4.6372043563964934E-4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3.721542102366107E-4</v>
      </c>
    </row>
    <row r="54" spans="2:4">
      <c r="B54" s="22" t="s">
        <v>63</v>
      </c>
      <c r="C54" s="10">
        <f>[2]MEME!$J$4</f>
        <v>1.6376677521689809</v>
      </c>
      <c r="D54" s="20">
        <f t="shared" si="0"/>
        <v>3.5918626103871007E-4</v>
      </c>
    </row>
    <row r="55" spans="2:4">
      <c r="B55" s="22" t="s">
        <v>43</v>
      </c>
      <c r="C55" s="9">
        <f>[2]TRX!$J$4</f>
        <v>1.0365817979904184</v>
      </c>
      <c r="D55" s="20">
        <f t="shared" si="0"/>
        <v>2.2735132922281775E-4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tabSelected="1"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2024-01-21T09:07:18Z</dcterms:modified>
</cp:coreProperties>
</file>