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5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5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2839040"/>
        <axId val="82840960"/>
      </lineChart>
      <dateAx>
        <axId val="8283904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840960"/>
        <crosses val="autoZero"/>
        <lblOffset val="100"/>
      </dateAx>
      <valAx>
        <axId val="8284096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83904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topLeftCell="A4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2351.525255339613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(D42/B42)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0.00636542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0.10806541</v>
      </c>
      <c r="C35" s="54">
        <f>(D35/B35)</f>
        <v/>
      </c>
      <c r="D35" s="23" t="n">
        <v>176.76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0.02209742</v>
      </c>
      <c r="C36" s="54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0.05055192</v>
      </c>
      <c r="C40" s="54">
        <f>(D40/B40)</f>
        <v/>
      </c>
      <c r="D40" s="23" t="n">
        <v>92.15000000000001</v>
      </c>
      <c r="E40" t="inlineStr">
        <is>
          <t>DCA3</t>
        </is>
      </c>
    </row>
    <row r="41">
      <c r="F41" t="inlineStr">
        <is>
          <t>Moy</t>
        </is>
      </c>
      <c r="G41" s="54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1.657402427756804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3">
        <f>(D5/B5)</f>
        <v/>
      </c>
      <c r="D5" s="53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0.57400562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9.9518035674838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0.02523583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3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26.8977400813929</v>
      </c>
      <c r="M3" t="inlineStr">
        <is>
          <t>Objectif :</t>
        </is>
      </c>
      <c r="N3" s="24">
        <f>(INDEX(N5:N21,MATCH(MAX(O18:O19,O6:O7),O5:O21,0))/0.9)</f>
        <v/>
      </c>
      <c r="O3" s="54">
        <f>(MAX(O18:O19,O6:O7)*0.85)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3">
        <f>(D5/B5)</f>
        <v/>
      </c>
      <c r="D5" s="53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0.01549238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</f>
        <v/>
      </c>
      <c r="S6" s="53">
        <f>(T6/R6)</f>
        <v/>
      </c>
      <c r="T6" s="53">
        <f>D5-(-B13-B15)*15.13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3*($B$5+$R$7)/5-N7-N6</f>
        <v/>
      </c>
      <c r="O8" s="53">
        <f>($C$5*Params!K10)</f>
        <v/>
      </c>
      <c r="P8" s="53">
        <f>(O8*N8)</f>
        <v/>
      </c>
      <c r="R8" s="24">
        <f>(B10)+B12+B14</f>
        <v/>
      </c>
      <c r="S8" s="53">
        <f>(T8/R8)</f>
        <v/>
      </c>
      <c r="T8" s="53">
        <f>(D10)-(-B12-B14)*14.31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($B$5+$R$7)/5</f>
        <v/>
      </c>
      <c r="O9" s="53">
        <f>($C$5*Params!K11)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0.68756226</v>
      </c>
      <c r="C10" s="53">
        <f>(D10/B10)</f>
        <v/>
      </c>
      <c r="D10" s="53" t="n">
        <v>9.84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F16" t="inlineStr">
        <is>
          <t>Moy</t>
        </is>
      </c>
      <c r="G16" s="53">
        <f>(D17/B17)</f>
        <v/>
      </c>
    </row>
    <row r="17">
      <c r="B17" s="24">
        <f>(SUM(B5:B16))</f>
        <v/>
      </c>
      <c r="D17" s="53">
        <f>(SUM(D5:D16))</f>
        <v/>
      </c>
      <c r="M17" t="inlineStr">
        <is>
          <t>DCA4</t>
        </is>
      </c>
      <c r="N17" t="inlineStr">
        <is>
          <t>Qty to Sell</t>
        </is>
      </c>
      <c r="O17" t="inlineStr">
        <is>
          <t>Token Price</t>
        </is>
      </c>
      <c r="P17" t="inlineStr">
        <is>
          <t>Value</t>
        </is>
      </c>
      <c r="R17" s="24">
        <f>(SUM(R5:R16))</f>
        <v/>
      </c>
      <c r="T17" s="53">
        <f>(SUM(T5:T16))</f>
        <v/>
      </c>
    </row>
    <row r="18">
      <c r="M18" t="inlineStr">
        <is>
          <t>Objectif</t>
        </is>
      </c>
      <c r="N18" s="24">
        <f>-B12</f>
        <v/>
      </c>
      <c r="O18" s="53">
        <f>18.6</f>
        <v/>
      </c>
      <c r="P18" s="53">
        <f>-D12</f>
        <v/>
      </c>
      <c r="Q18" t="inlineStr">
        <is>
          <t>Done</t>
        </is>
      </c>
    </row>
    <row r="19">
      <c r="N19" s="24">
        <f>-B14</f>
        <v/>
      </c>
      <c r="O19" s="53">
        <f>C14</f>
        <v/>
      </c>
      <c r="P19" s="53">
        <f>-D14</f>
        <v/>
      </c>
      <c r="Q19" t="inlineStr">
        <is>
          <t>Done</t>
        </is>
      </c>
    </row>
    <row r="20">
      <c r="N20" s="24">
        <f>3*($B$10)/5-N18-N19</f>
        <v/>
      </c>
      <c r="O20" s="53">
        <f>($C$10*Params!K10)</f>
        <v/>
      </c>
      <c r="P20" s="53">
        <f>(O20*N20)</f>
        <v/>
      </c>
    </row>
    <row r="21">
      <c r="N21" s="24">
        <f>($B$10)/5</f>
        <v/>
      </c>
      <c r="O21" s="53">
        <f>($C$10*Params!K11)</f>
        <v/>
      </c>
      <c r="P21" s="53">
        <f>(O21*N21)</f>
        <v/>
      </c>
    </row>
    <row r="22"/>
    <row r="23">
      <c r="P23" s="53">
        <f>(SUM(P18:P21))</f>
        <v/>
      </c>
    </row>
  </sheetData>
  <conditionalFormatting sqref="C5 C9:C11 G16 O8:O9 O20:O21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0.003508279042190031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232.6686101100991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0.00217639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0.5451817</v>
      </c>
      <c r="C11" s="53">
        <f>(D11/B11)</f>
        <v/>
      </c>
      <c r="D11" s="53" t="n">
        <v>155.37</v>
      </c>
      <c r="E11" t="inlineStr">
        <is>
          <t>DCA1</t>
        </is>
      </c>
      <c r="P11" s="53">
        <f>(SUM(P6:P9))</f>
        <v/>
      </c>
    </row>
    <row r="12">
      <c r="B12" s="64" t="n">
        <v>0.12890462</v>
      </c>
      <c r="C12" s="53">
        <f>(D12/B12)</f>
        <v/>
      </c>
      <c r="D12" s="53" t="n">
        <v>37.1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0.09689947113831865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0.27212923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3" t="n">
        <v>6.249382379090613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3">
        <f>(D5/B5)</f>
        <v/>
      </c>
      <c r="D5" s="53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0.07033999000000001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($B$14/5)</f>
        <v/>
      </c>
      <c r="O6" s="53">
        <f>($S$6*Params!K8)</f>
        <v/>
      </c>
      <c r="P6" s="53">
        <f>(O6*N6)</f>
        <v/>
      </c>
      <c r="R6" s="24">
        <f>B5</f>
        <v/>
      </c>
      <c r="S6" s="53">
        <f>(T6/R6)</f>
        <v/>
      </c>
      <c r="T6" s="53">
        <f>D5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($B$14/5)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($B$14/5)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($B$14/5)</f>
        <v/>
      </c>
      <c r="O9" s="53">
        <f>($C$5*Params!K11)</f>
        <v/>
      </c>
      <c r="P9" s="53">
        <f>(O9*N9)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27" sqref="N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49.50529985154456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0.00293624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($B$13/5)</f>
        <v/>
      </c>
      <c r="O6" s="53">
        <f>($C$5*Params!K8)</f>
        <v/>
      </c>
      <c r="P6" s="53">
        <f>(O6*N6)</f>
        <v/>
      </c>
    </row>
    <row r="7">
      <c r="N7" s="24">
        <f>($B$13/5)</f>
        <v/>
      </c>
      <c r="O7" s="53">
        <f>($C$5*Params!K9)</f>
        <v/>
      </c>
      <c r="P7" s="53">
        <f>(O7*N7)</f>
        <v/>
      </c>
    </row>
    <row r="8">
      <c r="N8" s="24">
        <f>($B$13/5)</f>
        <v/>
      </c>
      <c r="O8" s="53">
        <f>($C$5*Params!K10)</f>
        <v/>
      </c>
      <c r="P8" s="53">
        <f>(O8*N8)</f>
        <v/>
      </c>
    </row>
    <row r="9">
      <c r="N9" s="24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5.050434847090188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2.21018205</v>
      </c>
      <c r="C5" s="53">
        <f>(D5/B5)</f>
        <v/>
      </c>
      <c r="D5" s="53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0.00222213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($B$10/5)</f>
        <v/>
      </c>
      <c r="O6" s="53">
        <f>($C$5*Params!K8)</f>
        <v/>
      </c>
      <c r="P6" s="53">
        <f>(O6*N6)</f>
        <v/>
      </c>
    </row>
    <row r="7">
      <c r="N7" s="24">
        <f>($B$10/5)</f>
        <v/>
      </c>
      <c r="O7" s="53">
        <f>($C$5*Params!K9)</f>
        <v/>
      </c>
      <c r="P7" s="53">
        <f>(O7*N7)</f>
        <v/>
      </c>
    </row>
    <row r="8">
      <c r="N8" s="24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4">
        <f>($B$10/5)</f>
        <v/>
      </c>
      <c r="O9" s="53">
        <f>($C$5*Params!K11)</f>
        <v/>
      </c>
      <c r="P9" s="53">
        <f>(O9*N9)</f>
        <v/>
      </c>
    </row>
    <row r="10">
      <c r="B10">
        <f>(SUM(B5:B9))</f>
        <v/>
      </c>
      <c r="D10" s="53">
        <f>(SUM(D5:D9))</f>
        <v/>
      </c>
    </row>
    <row r="11">
      <c r="P11" s="53">
        <f>(SUM(P6:P9))</f>
        <v/>
      </c>
    </row>
    <row r="12"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2.432679291725979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5.25555128</v>
      </c>
      <c r="C5" s="53">
        <f>(D5/B5)</f>
        <v/>
      </c>
      <c r="D5" s="53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0.01731883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B34" sqref="B3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43173.56610652128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0.00034844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0.00658977</v>
      </c>
      <c r="C23" s="53">
        <f>(D23/B23)</f>
        <v/>
      </c>
      <c r="D23" s="53" t="n">
        <v>154.23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0.00148488</v>
      </c>
      <c r="C24" s="53">
        <f>(D24/B24)</f>
        <v/>
      </c>
      <c r="D24" s="53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0.00164414</v>
      </c>
      <c r="C34" s="53">
        <f>(D34/B34)</f>
        <v/>
      </c>
      <c r="D34" s="53" t="n">
        <v>42.85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F36" t="inlineStr">
        <is>
          <t>Moy</t>
        </is>
      </c>
      <c r="G36" s="54">
        <f>(D37/B37)</f>
        <v/>
      </c>
      <c r="M36">
        <f>($B$20/5)</f>
        <v/>
      </c>
      <c r="N36" s="53">
        <f>($C$20*Params!K18)</f>
        <v/>
      </c>
      <c r="O36" s="56">
        <f>(N36*M36)</f>
        <v/>
      </c>
      <c r="R36">
        <f>(SUM(R5:R25))</f>
        <v/>
      </c>
      <c r="T36" s="53">
        <f>(SUM(T5:T25))</f>
        <v/>
      </c>
    </row>
    <row r="37">
      <c r="B37">
        <f>(SUM(B5:B36))</f>
        <v/>
      </c>
      <c r="D37" s="53">
        <f>(SUM(D5:D36))</f>
        <v/>
      </c>
    </row>
    <row r="38"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16.01301586706614</v>
      </c>
      <c r="M3" t="inlineStr">
        <is>
          <t>Objectif :</t>
        </is>
      </c>
      <c r="N3" s="24">
        <f>(INDEX(N5:N16,MATCH(MAX(O6:O7),O5:O16,0))/0.9)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3">
        <f>(D5/B5)</f>
        <v/>
      </c>
      <c r="D5" s="53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0.00228621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9.45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2*($B$5/5)-N6</f>
        <v/>
      </c>
      <c r="O7" s="53">
        <f>C8</f>
        <v/>
      </c>
      <c r="P7" s="53">
        <f>(O7*N7)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74.22129448146158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0.00109163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1.017326580254796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0.05558872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/>
    <row r="21">
      <c r="B21">
        <f>(SUM(B5:B20))</f>
        <v/>
      </c>
      <c r="D21" s="53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27" sqref="O2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0.0002007159749049487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B39/2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4840.1446234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</row>
    <row r="27">
      <c r="B27" s="29" t="n">
        <v>-40000</v>
      </c>
      <c r="C27" s="28">
        <f>(D27/B27)</f>
        <v/>
      </c>
      <c r="D27" s="53" t="n">
        <v>-12.44</v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>
        <f>(B32+B33+B34)*J3</f>
        <v/>
      </c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S30" sqref="S30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0.8613812260471578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36" t="n">
        <v>0.31636895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40.06623562</v>
      </c>
      <c r="C7" s="53">
        <f>(D7/B7)</f>
        <v/>
      </c>
      <c r="D7" s="53" t="n">
        <v>37.1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R41" sqref="R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0.7433882361836222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0.32865642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Q26" sqref="Q2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2.204496873279089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21.32625675</v>
      </c>
      <c r="C6" s="53">
        <f>(D6/B6)</f>
        <v/>
      </c>
      <c r="D6" s="53" t="n">
        <v>37.1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0.09974243000000001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($C$6*Params!K9)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1.009413964059507e-05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256.61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7" sqref="B17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71.91607349922222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5.95360065</v>
      </c>
      <c r="C17" s="53">
        <f>(D17/B17)</f>
        <v/>
      </c>
      <c r="D17" s="53" t="n">
        <v>116.04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0.06159283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1.83307005</v>
      </c>
      <c r="C19" s="53">
        <f>(D19/B19)</f>
        <v/>
      </c>
      <c r="D19" s="53" t="n">
        <v>37.1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0.1058838829435076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0.24010308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6.320932995802607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1.93560406</v>
      </c>
      <c r="C5" s="53">
        <f>(D5/B5)</f>
        <v/>
      </c>
      <c r="D5" s="53" t="n">
        <v>10.56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0.00254135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13" sqref="S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0.6402717672720872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0.78076986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8" sqref="P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0.1704132636150177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0.8487970208310578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0.004144655058166912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0.6159666620272675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R18" sqref="R18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0.00674412427717205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7" t="n">
        <v>-8.444000000000001</v>
      </c>
      <c r="D31" s="57">
        <f>-C31*6%</f>
        <v/>
      </c>
      <c r="E31" s="5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8">
        <f>I35*J35</f>
        <v/>
      </c>
      <c r="L35" s="31" t="n">
        <v>37.8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8">
        <f>I36*J36</f>
        <v/>
      </c>
      <c r="L36" s="31" t="n">
        <v>10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8">
        <f>I37*J37</f>
        <v/>
      </c>
      <c r="L37" s="31" t="n">
        <v>7.5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8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8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8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59" t="n">
        <v>0</v>
      </c>
      <c r="H41" s="32">
        <f>H36</f>
        <v/>
      </c>
      <c r="I41" s="59">
        <f>((F41-H41*D41)*$J$3-G41)</f>
        <v/>
      </c>
      <c r="J41" s="16" t="n">
        <v>1</v>
      </c>
      <c r="K41" s="60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59" t="n">
        <v>0</v>
      </c>
      <c r="H42" s="32">
        <f>(H38)</f>
        <v/>
      </c>
      <c r="I42" s="59">
        <f>((F42-H42*D42)*$J$3-G42)</f>
        <v/>
      </c>
      <c r="J42" s="16" t="n">
        <v>1</v>
      </c>
      <c r="K42" s="60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8" t="n"/>
      <c r="L43" s="31" t="n">
        <v>14.4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1" t="n">
        <v>1.14</v>
      </c>
      <c r="E60" s="62">
        <f>D60/C60</f>
        <v/>
      </c>
    </row>
    <row r="61">
      <c r="B61" s="8" t="n"/>
      <c r="C61" s="19" t="n">
        <v>130.53974622</v>
      </c>
      <c r="D61" s="61" t="n">
        <v>1.179312</v>
      </c>
      <c r="E61" s="62">
        <f>D61/C61</f>
        <v/>
      </c>
    </row>
    <row r="62">
      <c r="B62" s="8" t="n"/>
      <c r="C62" s="19" t="n">
        <v>167.40487412</v>
      </c>
      <c r="D62" s="61" t="n">
        <v>1.05481</v>
      </c>
      <c r="E62" s="62">
        <f>D62/C62</f>
        <v/>
      </c>
    </row>
    <row r="63">
      <c r="B63" s="8" t="n"/>
      <c r="C63" s="19" t="n">
        <v>167.96828</v>
      </c>
      <c r="D63" s="61">
        <f>1.0512-0.00017</f>
        <v/>
      </c>
      <c r="E63" s="62">
        <f>D63/C63</f>
        <v/>
      </c>
    </row>
    <row r="64">
      <c r="B64" s="8" t="n"/>
      <c r="C64" s="19" t="n">
        <v>123.66</v>
      </c>
      <c r="D64" s="61" t="n">
        <v>1.049</v>
      </c>
      <c r="E64" s="62">
        <f>D64/C64</f>
        <v/>
      </c>
    </row>
    <row r="65">
      <c r="B65" s="8" t="n"/>
      <c r="C65" s="19" t="n">
        <v>149.5</v>
      </c>
      <c r="D65" s="61" t="n">
        <v>1.17</v>
      </c>
      <c r="E65" s="62">
        <f>D65/C65</f>
        <v/>
      </c>
    </row>
    <row r="66">
      <c r="B66" s="8" t="n"/>
      <c r="C66" s="19" t="n">
        <v>170.62</v>
      </c>
      <c r="D66" s="61" t="n">
        <v>1.158</v>
      </c>
      <c r="E66" s="62">
        <f>D66/C66</f>
        <v/>
      </c>
    </row>
    <row r="67">
      <c r="B67" s="8" t="n"/>
      <c r="C67" s="19" t="n">
        <v>192.66</v>
      </c>
      <c r="D67" s="61" t="n">
        <v>1.09</v>
      </c>
      <c r="E67" s="62">
        <f>D67/C67</f>
        <v/>
      </c>
    </row>
    <row r="68">
      <c r="B68" s="8" t="n"/>
      <c r="C68" s="19" t="n">
        <v>257.34</v>
      </c>
      <c r="D68" s="61" t="n">
        <v>1.13</v>
      </c>
      <c r="E68" s="62">
        <f>(D68/C68)</f>
        <v/>
      </c>
    </row>
    <row r="69">
      <c r="B69" s="8" t="n"/>
      <c r="C69" s="19" t="n">
        <v>312.13</v>
      </c>
      <c r="D69" s="61" t="n">
        <v>0.82</v>
      </c>
      <c r="E69" s="62">
        <f>(D69/C69)</f>
        <v/>
      </c>
    </row>
    <row r="70">
      <c r="B70" s="8" t="n"/>
      <c r="C70" s="19" t="n">
        <v>352.461</v>
      </c>
      <c r="D70" s="61" t="n">
        <v>1.2074</v>
      </c>
      <c r="E70" s="62">
        <f>(D70/C70)</f>
        <v/>
      </c>
    </row>
    <row r="71">
      <c r="B71" s="8" t="n"/>
      <c r="C71" s="19" t="n">
        <v>263.04</v>
      </c>
      <c r="D71" s="61" t="n">
        <v>1.0588</v>
      </c>
      <c r="E71" s="62">
        <f>(D71/C71)</f>
        <v/>
      </c>
    </row>
    <row r="72">
      <c r="B72" s="8" t="n"/>
      <c r="C72" s="19" t="n">
        <v>359.00496</v>
      </c>
      <c r="D72" s="61" t="n">
        <v>1.1195</v>
      </c>
      <c r="E72" s="62">
        <f>(D72/C72)</f>
        <v/>
      </c>
    </row>
    <row r="73">
      <c r="B73" s="8" t="n"/>
      <c r="C73" s="19" t="n">
        <v>327.91</v>
      </c>
      <c r="D73" s="61" t="n">
        <v>1.0785</v>
      </c>
      <c r="E73" s="62">
        <f>(D73/C73)</f>
        <v/>
      </c>
    </row>
    <row r="74">
      <c r="B74" s="8" t="n"/>
      <c r="C74" s="19" t="n">
        <v>925.39</v>
      </c>
      <c r="D74" s="61" t="n">
        <v>3.1734</v>
      </c>
      <c r="E74" s="62">
        <f>(D74/C74)</f>
        <v/>
      </c>
    </row>
    <row r="75">
      <c r="B75" s="8" t="n"/>
      <c r="C75" s="19" t="n">
        <v>109.44</v>
      </c>
      <c r="D75" s="61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tabSelected="1"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(-310/3)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J21" sqref="J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0.4775509980009034</v>
      </c>
      <c r="M3" t="inlineStr">
        <is>
          <t>Objectif :</t>
        </is>
      </c>
      <c r="N3" s="24">
        <f>(INDEX(N5:N21,MATCH(MAX(O6),O5:O21,0))/0.9)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0.7092526300000001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109.50335533</v>
      </c>
      <c r="C7" s="53">
        <f>(D7/B7)</f>
        <v/>
      </c>
      <c r="D7" s="53" t="n">
        <v>37.1</v>
      </c>
      <c r="E7" t="inlineStr">
        <is>
          <t>DCA2</t>
        </is>
      </c>
      <c r="N7" s="1">
        <f>2*($B$13-B10)/5-N6</f>
        <v/>
      </c>
      <c r="O7" s="53">
        <f>($S$7*Params!K9)</f>
        <v/>
      </c>
      <c r="P7" s="53">
        <f>(O7*N7)</f>
        <v/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($B$13/5)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7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0.1659810864836797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0.5595937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2023-12-08T08:20:42Z</dcterms:modified>
  <cp:lastModifiedBy>Tiko</cp:lastModifiedBy>
</cp:coreProperties>
</file>